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I" sheetId="1" r:id="rId1"/>
    <sheet name="1" sheetId="2" r:id="rId2"/>
    <sheet name="SANDBOX" sheetId="3" state="hidden" r:id="rId3"/>
    <sheet name="2" sheetId="4" r:id="rId4"/>
    <sheet name="3" sheetId="5" r:id="rId5"/>
    <sheet name="4" sheetId="6" r:id="rId6"/>
    <sheet name="TPA" sheetId="7" r:id="rId7"/>
  </sheets>
  <definedNames>
    <definedName name="ARRIBAcuatro">'4'!$A$3:$A$126</definedName>
    <definedName name="arribaDOS">'2'!$A$3:$A$98</definedName>
    <definedName name="arribaTRES">'3'!$A$3:$A$124</definedName>
    <definedName name="arribaUNO">'1'!$A$3:$A$86</definedName>
    <definedName name="MARGENbruto">'2'!$A$286:$A$368</definedName>
    <definedName name="MARGENBRUTOSERV">'3'!$A$286:$A$381</definedName>
    <definedName name="margenSobrePCompra">'1'!$A$268:$A$369</definedName>
    <definedName name="TPAYUDAR">#REF!</definedName>
  </definedNames>
  <calcPr calcId="145621"/>
</workbook>
</file>

<file path=xl/calcChain.xml><?xml version="1.0" encoding="utf-8"?>
<calcChain xmlns="http://schemas.openxmlformats.org/spreadsheetml/2006/main">
  <c r="H51" i="6" l="1"/>
  <c r="H57" i="6" s="1"/>
  <c r="H36" i="6"/>
  <c r="H32" i="6"/>
  <c r="H30" i="6" s="1"/>
  <c r="H23" i="6"/>
  <c r="F23" i="6"/>
  <c r="I21" i="6"/>
  <c r="H19" i="6"/>
  <c r="H12" i="6"/>
  <c r="H10" i="6"/>
  <c r="G310" i="5"/>
  <c r="G312" i="5" s="1"/>
  <c r="G314" i="5" s="1"/>
  <c r="G303" i="5"/>
  <c r="G305" i="5" s="1"/>
  <c r="G298" i="5"/>
  <c r="G296" i="5"/>
  <c r="H32" i="5"/>
  <c r="H30" i="5" s="1"/>
  <c r="H23" i="5"/>
  <c r="H19" i="5"/>
  <c r="D41" i="3" s="1"/>
  <c r="I21" i="5" s="1"/>
  <c r="H12" i="5"/>
  <c r="H10" i="5" s="1"/>
  <c r="D38" i="3" s="1"/>
  <c r="G298" i="4"/>
  <c r="G303" i="4" s="1"/>
  <c r="G305" i="4" s="1"/>
  <c r="G296" i="4"/>
  <c r="H47" i="4"/>
  <c r="H43" i="4"/>
  <c r="H32" i="4"/>
  <c r="H30" i="4"/>
  <c r="H23" i="4"/>
  <c r="H21" i="4"/>
  <c r="D61" i="3" s="1"/>
  <c r="H19" i="4"/>
  <c r="D63" i="3" s="1"/>
  <c r="H12" i="4"/>
  <c r="H10" i="4" s="1"/>
  <c r="B269" i="3"/>
  <c r="B268" i="3"/>
  <c r="B265" i="3"/>
  <c r="D65" i="3"/>
  <c r="B66" i="3" s="1"/>
  <c r="C66" i="3" s="1"/>
  <c r="D66" i="3" s="1"/>
  <c r="E58" i="3"/>
  <c r="I49" i="4" s="1"/>
  <c r="B58" i="3"/>
  <c r="B56" i="3"/>
  <c r="C56" i="3" s="1"/>
  <c r="D56" i="3" s="1"/>
  <c r="D55" i="3"/>
  <c r="D53" i="3"/>
  <c r="D52" i="3"/>
  <c r="D50" i="3"/>
  <c r="D49" i="3" s="1"/>
  <c r="E47" i="3"/>
  <c r="B47" i="3"/>
  <c r="D43" i="3"/>
  <c r="B44" i="3" s="1"/>
  <c r="C44" i="3" s="1"/>
  <c r="D44" i="3" s="1"/>
  <c r="D39" i="3"/>
  <c r="B36" i="3"/>
  <c r="D33" i="3"/>
  <c r="B34" i="3" s="1"/>
  <c r="C34" i="3" s="1"/>
  <c r="D34" i="3" s="1"/>
  <c r="D31" i="3"/>
  <c r="D30" i="3"/>
  <c r="D28" i="3"/>
  <c r="D27" i="3"/>
  <c r="E26" i="3"/>
  <c r="I57" i="6" s="1"/>
  <c r="B25" i="3"/>
  <c r="B9" i="3"/>
  <c r="C9" i="3" s="1"/>
  <c r="D9" i="3" s="1"/>
  <c r="E10" i="3" s="1"/>
  <c r="B8" i="3"/>
  <c r="F277" i="2"/>
  <c r="F279" i="2" s="1"/>
  <c r="A17" i="1"/>
  <c r="F21" i="2" l="1"/>
  <c r="F9" i="3"/>
  <c r="F8" i="3"/>
  <c r="F29" i="2"/>
  <c r="G29" i="2" s="1"/>
  <c r="D60" i="3"/>
  <c r="E36" i="3"/>
  <c r="H42" i="4"/>
  <c r="H50" i="6"/>
  <c r="H56" i="6" s="1"/>
  <c r="H55" i="6"/>
  <c r="I47" i="4"/>
  <c r="I55" i="6"/>
  <c r="H48" i="4"/>
  <c r="G310" i="4"/>
  <c r="G312" i="4" s="1"/>
  <c r="G314" i="4" s="1"/>
  <c r="I48" i="4"/>
  <c r="I56" i="6"/>
  <c r="H49" i="4"/>
  <c r="H40" i="4"/>
  <c r="H48" i="6"/>
  <c r="H42" i="5" l="1"/>
  <c r="H40" i="5"/>
  <c r="H48" i="5"/>
  <c r="I48" i="5" s="1"/>
  <c r="I47" i="5"/>
  <c r="H43" i="5"/>
  <c r="H49" i="5" s="1"/>
  <c r="I49" i="5" s="1"/>
  <c r="H47" i="5"/>
  <c r="F30" i="2"/>
  <c r="G30" i="2" s="1"/>
  <c r="F24" i="2"/>
  <c r="F31" i="2"/>
  <c r="G31" i="2" s="1"/>
  <c r="F25" i="2"/>
</calcChain>
</file>

<file path=xl/comments1.xml><?xml version="1.0" encoding="utf-8"?>
<comments xmlns="http://schemas.openxmlformats.org/spreadsheetml/2006/main">
  <authors>
    <author/>
  </authors>
  <commentList>
    <comment ref="F21" authorId="0">
      <text>
        <r>
          <rPr>
            <sz val="10"/>
            <color rgb="FF000000"/>
            <rFont val="Arial"/>
          </rPr>
          <t>Número de unidades en que se "repartirán" estos costes.
Pueden ser:
- Mínimo de unidades a producir para que estos costes sean efectivos (por ejemplo: necesito fabricar como mínimo 20.000 unidades para que el coste de transformación sea X o, como mínimo, debo comprar 20.000 unidades para obtener ese precio de compra).
- Estimación de venta.</t>
        </r>
      </text>
    </comment>
  </commentList>
</comments>
</file>

<file path=xl/comments2.xml><?xml version="1.0" encoding="utf-8"?>
<comments xmlns="http://schemas.openxmlformats.org/spreadsheetml/2006/main">
  <authors>
    <author/>
  </authors>
  <commentList>
    <comment ref="F21" authorId="0">
      <text>
        <r>
          <rPr>
            <sz val="10"/>
            <color rgb="FF000000"/>
            <rFont val="Arial"/>
          </rPr>
          <t>Número de servicios en que se "repartirán" estos costes.
Suele ser una estimación de "mínimos" (si la haces de "máximos" corres riesgo de incumplimiento y, en consecuencia de reducción de márgenes)</t>
        </r>
      </text>
    </comment>
  </commentList>
</comments>
</file>

<file path=xl/comments3.xml><?xml version="1.0" encoding="utf-8"?>
<comments xmlns="http://schemas.openxmlformats.org/spreadsheetml/2006/main">
  <authors>
    <author/>
  </authors>
  <commentList>
    <comment ref="F21" authorId="0">
      <text>
        <r>
          <rPr>
            <sz val="10"/>
            <color rgb="FF000000"/>
            <rFont val="Arial"/>
          </rPr>
          <t>Número de servicios en que se "repartirán" estos costes.
Suele ser una estimación de "mínimos" (si la haces de "máximos" corres riesgo de incumplimiento y, en consecuencia de reducción de márgenes)</t>
        </r>
      </text>
    </comment>
    <comment ref="F38" authorId="0">
      <text>
        <r>
          <rPr>
            <sz val="10"/>
            <color rgb="FF000000"/>
            <rFont val="Arial"/>
          </rPr>
          <t>% sobre el total de las ventas de la empresa (o división o familia, según sea el caso) que se prevé representará este producto.
Ejemplo:
- Ventas totales: 1000 (Facturación total anual)
- Venta estimada del producto: 100 (Facturación total anual)
- Cuota de ventas: 10% (% que representa el producto sobre el total)</t>
        </r>
      </text>
    </comment>
    <comment ref="F40" authorId="0">
      <text>
        <r>
          <rPr>
            <sz val="10"/>
            <color rgb="FF000000"/>
            <rFont val="Arial"/>
          </rPr>
          <t>Importe total de los gastos generales imputables.
(normalmente TODOS los gastos de la empresa no incluidos en las secciones anteriores)</t>
        </r>
      </text>
    </comment>
  </commentList>
</comments>
</file>

<file path=xl/sharedStrings.xml><?xml version="1.0" encoding="utf-8"?>
<sst xmlns="http://schemas.openxmlformats.org/spreadsheetml/2006/main" count="292" uniqueCount="188">
  <si>
    <t>Cálculo del PRECIO DE VENTA</t>
  </si>
  <si>
    <t>Cálculo precio de un producto -</t>
  </si>
  <si>
    <t xml:space="preserve">Para calcular de distintas formas el precio de venta de un producto o servicio.
</t>
  </si>
  <si>
    <t>Hoja de cálculo interno y verificación - NO BORRAR - MANIPULAR CON MUCHO CUIDADO</t>
  </si>
  <si>
    <t>Denominación :</t>
  </si>
  <si>
    <t>Mi Empresa</t>
  </si>
  <si>
    <t>1 - Obtener un MARGEN</t>
  </si>
  <si>
    <t xml:space="preserve"> Calcula el precio de venta necesario para conseguir un margen sobre el precio de compra.
</t>
  </si>
  <si>
    <t xml:space="preserve">Esta forma simplificada de cálculo es interesante para distribuidores o minoristas que tengan bien claro el margen necesario </t>
  </si>
  <si>
    <r>
      <t xml:space="preserve">para obtener beneficios. </t>
    </r>
    <r>
      <rPr>
        <b/>
        <sz val="14"/>
        <rFont val="Segoe UI"/>
      </rPr>
      <t>Pon tus datos en las celdas con fondo blanco</t>
    </r>
    <r>
      <rPr>
        <sz val="14"/>
        <rFont val="Segoe UI"/>
      </rPr>
      <t xml:space="preserve"> de las 3 secciones numeradas </t>
    </r>
  </si>
  <si>
    <t>Producto</t>
  </si>
  <si>
    <t>Producto tipo AZ 23</t>
  </si>
  <si>
    <t>Precio de compra</t>
  </si>
  <si>
    <t>Incluye aquí el precio de compra del producto  ▲</t>
  </si>
  <si>
    <t>Margen deseado</t>
  </si>
  <si>
    <t>Pon aquí el % de margen                                      ▲</t>
  </si>
  <si>
    <t xml:space="preserve">sobre ventas que deseas obtener                       </t>
  </si>
  <si>
    <t xml:space="preserve">  Notas</t>
  </si>
  <si>
    <t>Precio de venta</t>
  </si>
  <si>
    <t>SERVICIOS</t>
  </si>
  <si>
    <t>Este es el precio de venta necesario                    ▲</t>
  </si>
  <si>
    <t>Costes unitarios</t>
  </si>
  <si>
    <t>Precio redondeado al alza</t>
  </si>
  <si>
    <t>Cálculo coste unitario 2</t>
  </si>
  <si>
    <t>Cálculo coste unitario 3</t>
  </si>
  <si>
    <t>% Variables</t>
  </si>
  <si>
    <t>Precio redondeado a la baja</t>
  </si>
  <si>
    <t>Margen que te proporcionará cada venta:</t>
  </si>
  <si>
    <t>% ▼</t>
  </si>
  <si>
    <t>con el Precio sin redondeo</t>
  </si>
  <si>
    <t>con el Precio redondeado al alza</t>
  </si>
  <si>
    <t>con Precio redondeado a la baja</t>
  </si>
  <si>
    <t xml:space="preserve">Cálculo precio de un producto - </t>
  </si>
  <si>
    <t xml:space="preserve">2- Obtener un MARGEN BRUTO </t>
  </si>
  <si>
    <t xml:space="preserve">Calcula el precio de venta necesario para conseguir un MARGEN BRUTO determinado.
</t>
  </si>
  <si>
    <t xml:space="preserve">Esta forma de cálculo es interesante para empresas que producen, transforman y-o comercializan productos y tienen claro el margen </t>
  </si>
  <si>
    <r>
      <t xml:space="preserve"> necesario para obtener beneficios.  </t>
    </r>
    <r>
      <rPr>
        <b/>
        <sz val="14"/>
        <rFont val="Segoe UI"/>
      </rPr>
      <t>Pon tus datos en las celdas con fondo blanco</t>
    </r>
    <r>
      <rPr>
        <sz val="14"/>
        <rFont val="Segoe UI"/>
      </rPr>
      <t xml:space="preserve"> de las 6 secciones (abajo).
</t>
    </r>
  </si>
  <si>
    <t>Producto tipo</t>
  </si>
  <si>
    <t>Costes Directos Unitarios</t>
  </si>
  <si>
    <t>Costes por cada unidad</t>
  </si>
  <si>
    <t>◄ PON UDS</t>
  </si>
  <si>
    <t>Precio de compra del material (unidad)</t>
  </si>
  <si>
    <t>Coste de transformación (cada unidad)</t>
  </si>
  <si>
    <t>Costes Directos NO Unitarios</t>
  </si>
  <si>
    <t>3.1</t>
  </si>
  <si>
    <t>Número de unidades a producir</t>
  </si>
  <si>
    <t>3.2</t>
  </si>
  <si>
    <t>Coste para esas unidades</t>
  </si>
  <si>
    <t>Licencias y derechos</t>
  </si>
  <si>
    <t xml:space="preserve">Precio total de compra </t>
  </si>
  <si>
    <t>Gastos de promoción específicos del producto</t>
  </si>
  <si>
    <t>% Costes variables</t>
  </si>
  <si>
    <t>% Costes Variables imputables</t>
  </si>
  <si>
    <t>Margen sobre precio de compra o margen bruto simple de un producto</t>
  </si>
  <si>
    <t>Para calcular el margen bruto, introduce tus datos en las celdas con fondo blanco</t>
  </si>
  <si>
    <t>Comisiones de agentes comerciales externos</t>
  </si>
  <si>
    <t>a</t>
  </si>
  <si>
    <t>Margen distribuidores</t>
  </si>
  <si>
    <t>Margen bruto deseado</t>
  </si>
  <si>
    <t>Pon aquí el % de margen bruto que deseas obtener ▲</t>
  </si>
  <si>
    <t>Precio de venta unitario</t>
  </si>
  <si>
    <r>
      <t xml:space="preserve">Cálculo precios </t>
    </r>
    <r>
      <rPr>
        <b/>
        <sz val="20"/>
        <rFont val="Segoe UI"/>
      </rPr>
      <t>- SERVICIOS -</t>
    </r>
  </si>
  <si>
    <t xml:space="preserve">1- Obtener un MARGEN BRUTO </t>
  </si>
  <si>
    <t>Calcula el precio de venta necesario para conseguir un MARGEN BRUTO determinado.</t>
  </si>
  <si>
    <t>b</t>
  </si>
  <si>
    <t>Precio de compra unitario</t>
  </si>
  <si>
    <t>c</t>
  </si>
  <si>
    <t>Margen Bruto unitario</t>
  </si>
  <si>
    <t>d</t>
  </si>
  <si>
    <t>% Margen Bruto unitario</t>
  </si>
  <si>
    <t xml:space="preserve">El margen bruto unitario simple te indica el importe o % sobre cada venta que te queda para: </t>
  </si>
  <si>
    <t xml:space="preserve"> 1- Cubrir el resto de costes de venta (gastos de prestación del servicio, transformación o producción del producto).</t>
  </si>
  <si>
    <t xml:space="preserve"> 2- Cubrir los costes de marketing y ventas.</t>
  </si>
  <si>
    <t xml:space="preserve"> 3- Cubrir los gastos generales y de administración de la empresa aplicables a dicho producto.</t>
  </si>
  <si>
    <t xml:space="preserve"> 4- Obtener beneficios.</t>
  </si>
  <si>
    <t>Un margen sobre ventas NO es un % de incremento del coste:</t>
  </si>
  <si>
    <r>
      <t>(1) Se trata de márgenes, no de incrementos % de los costes.</t>
    </r>
    <r>
      <rPr>
        <sz val="12"/>
        <rFont val="Segoe UI"/>
      </rPr>
      <t xml:space="preserve"> Es decir: Los costes no se incrementarán en ese % sino que lo harán </t>
    </r>
  </si>
  <si>
    <t xml:space="preserve"> de forma que obtengas dicho margen respecto al precio de venta.</t>
  </si>
  <si>
    <r>
      <t>Recuerda</t>
    </r>
    <r>
      <rPr>
        <sz val="12"/>
        <color rgb="FF808080"/>
        <rFont val="Segoe UI"/>
      </rPr>
      <t xml:space="preserve"> que no es lo mismo un margen porcentual (o un descuento) que un incremento porcentual. </t>
    </r>
  </si>
  <si>
    <r>
      <t>Por ejemplo:</t>
    </r>
    <r>
      <rPr>
        <sz val="12"/>
        <color rgb="FF808080"/>
        <rFont val="Segoe UI"/>
      </rPr>
      <t xml:space="preserve"> Compro a 100 y vendo a 200, tengo un margen del 50% sobre la venta (gano 100 en cada venta que es el 50% de 200).</t>
    </r>
  </si>
  <si>
    <t>(2) El margen máximo que debes utilizar para que la hoja funcione bien es del 99,9%.</t>
  </si>
  <si>
    <t>Ten en cuenta que por la misma razón anterior, poner un 99% de margen no significa doblar el precio sino multiplicar el precio de coste</t>
  </si>
  <si>
    <t xml:space="preserve"> Esta forma de cálculo es interesante para empresas de servicios que tienen claro el margen necesario para obtener beneficios. 
</t>
  </si>
  <si>
    <t xml:space="preserve"> por 1000 y un 100% de margen sobre ventas significaría que el producto te sale ¡gratis!</t>
  </si>
  <si>
    <r>
      <rPr>
        <b/>
        <sz val="14"/>
        <rFont val="Segoe UI"/>
      </rPr>
      <t>Pon tus datos en las celdas con fondo blanco</t>
    </r>
    <r>
      <rPr>
        <sz val="14"/>
        <rFont val="Segoe UI"/>
      </rPr>
      <t xml:space="preserve"> de las 6 secciones (abajo).
</t>
    </r>
  </si>
  <si>
    <t>Servicio</t>
  </si>
  <si>
    <t>Mantenimiento</t>
  </si>
  <si>
    <t>Costes por cada SERVICIO</t>
  </si>
  <si>
    <t>Precio sin redondeo</t>
  </si>
  <si>
    <r>
      <t>Coste de personal</t>
    </r>
    <r>
      <rPr>
        <sz val="10"/>
        <color rgb="FF000081"/>
        <rFont val="Segoe UI"/>
      </rPr>
      <t xml:space="preserve"> (coste de las horas de prestación)</t>
    </r>
  </si>
  <si>
    <t>Materiales</t>
  </si>
  <si>
    <t>Desplazamientos</t>
  </si>
  <si>
    <t>Otros</t>
  </si>
  <si>
    <t>Número de servicios estimados</t>
  </si>
  <si>
    <t>Coste total para ese volumen de servicio</t>
  </si>
  <si>
    <t>Publicidad específica de este servicio</t>
  </si>
  <si>
    <t xml:space="preserve">Gastos o compras especiales </t>
  </si>
  <si>
    <t>Cálculo precios - SERVICIOS -</t>
  </si>
  <si>
    <t>2- Obtener un BENEFICIO BRUTO</t>
  </si>
  <si>
    <t xml:space="preserve"> Calcula el precio de venta necesario para conseguir un BENEFICIO BRUTO determinado</t>
  </si>
  <si>
    <t xml:space="preserve">Esta forma de cálculo es interesante para empresas que quieren definir el margen de beneficio bruto teórico.
</t>
  </si>
  <si>
    <r>
      <rPr>
        <b/>
        <sz val="14"/>
        <rFont val="Segoe UI"/>
      </rPr>
      <t>Pon tus datos en las celdas con fondo blanco</t>
    </r>
    <r>
      <rPr>
        <sz val="14"/>
        <rFont val="Segoe UI"/>
      </rPr>
      <t xml:space="preserve"> de las 7 secciones (abajo).
</t>
    </r>
  </si>
  <si>
    <r>
      <t>Coste de personal</t>
    </r>
    <r>
      <rPr>
        <sz val="10"/>
        <color rgb="FF000081"/>
        <rFont val="Segoe UI"/>
      </rPr>
      <t xml:space="preserve"> (coste de las horas de prestación)</t>
    </r>
  </si>
  <si>
    <t xml:space="preserve">Margen bruto de un producto </t>
  </si>
  <si>
    <t>Gastos generales imputables</t>
  </si>
  <si>
    <t>Para calcular el margen bruto, introduce tus datos en las celdas con fondo blanco.</t>
  </si>
  <si>
    <t>5.1</t>
  </si>
  <si>
    <t>Cuota de ventas previsible</t>
  </si>
  <si>
    <t xml:space="preserve">Margen Bruto TOTAL  </t>
  </si>
  <si>
    <t xml:space="preserve"> </t>
  </si>
  <si>
    <t xml:space="preserve">Unidades vendidas </t>
  </si>
  <si>
    <t>5.2</t>
  </si>
  <si>
    <t>Total gastos generales imputables</t>
  </si>
  <si>
    <t xml:space="preserve"> o número de ventas</t>
  </si>
  <si>
    <t>Ventas (facturación)</t>
  </si>
  <si>
    <t>Coste de la Venta</t>
  </si>
  <si>
    <t>Coste del material</t>
  </si>
  <si>
    <t>C. Producción o transformación</t>
  </si>
  <si>
    <t>Costes de distribución</t>
  </si>
  <si>
    <t>e</t>
  </si>
  <si>
    <t xml:space="preserve"> Margen Bruto = c - d</t>
  </si>
  <si>
    <t>f</t>
  </si>
  <si>
    <t xml:space="preserve">% Margen Bruto </t>
  </si>
  <si>
    <t xml:space="preserve"> % Margen Bruto = (d ÷ e) %</t>
  </si>
  <si>
    <t>Margen Bruto UNITARIO</t>
  </si>
  <si>
    <t>g</t>
  </si>
  <si>
    <t>Coste Unitario de Venta</t>
  </si>
  <si>
    <r>
      <t xml:space="preserve"> CUV = d ÷</t>
    </r>
    <r>
      <rPr>
        <sz val="8"/>
        <color rgb="FFC00000"/>
        <rFont val="Segoe UI"/>
      </rPr>
      <t xml:space="preserve"> </t>
    </r>
    <r>
      <rPr>
        <sz val="11"/>
        <color rgb="FFC00000"/>
        <rFont val="Segoe UI"/>
      </rPr>
      <t>b</t>
    </r>
  </si>
  <si>
    <t>h</t>
  </si>
  <si>
    <t>Margen Bruto Unitario</t>
  </si>
  <si>
    <r>
      <t xml:space="preserve"> MBU = g -</t>
    </r>
    <r>
      <rPr>
        <sz val="8"/>
        <color rgb="FFC00000"/>
        <rFont val="Segoe UI"/>
      </rPr>
      <t xml:space="preserve"> </t>
    </r>
    <r>
      <rPr>
        <sz val="11"/>
        <color rgb="FFC00000"/>
        <rFont val="Segoe UI"/>
      </rPr>
      <t>a</t>
    </r>
  </si>
  <si>
    <t>i</t>
  </si>
  <si>
    <t xml:space="preserve"> % MBU = (h ÷ a) %</t>
  </si>
  <si>
    <t xml:space="preserve"> % Margen Bruto (f) = % Margen Bruto Unitario (i)</t>
  </si>
  <si>
    <t xml:space="preserve">El margen bruto de un producto te indica el importe o % sobre cada venta que te queda para: </t>
  </si>
  <si>
    <t xml:space="preserve"> 1- Cubrir los costes de marketing y ventas.</t>
  </si>
  <si>
    <t xml:space="preserve"> 2- Cubrir los gastos generales y de administración de la empresa aplicables a dicho producto.</t>
  </si>
  <si>
    <t xml:space="preserve"> 3- Obtener beneficios.</t>
  </si>
  <si>
    <r>
      <t>(1) Se trata de márgenes, no de incrementos % de los costes.</t>
    </r>
    <r>
      <rPr>
        <sz val="12"/>
        <rFont val="Segoe UI"/>
      </rPr>
      <t xml:space="preserve"> Es decir: Los costes no se incrementarán en ese % sino que lo harán de forma</t>
    </r>
  </si>
  <si>
    <t xml:space="preserve"> que obtengas dicho margen respecto al precio de venta.</t>
  </si>
  <si>
    <r>
      <t>Recuerda</t>
    </r>
    <r>
      <rPr>
        <sz val="12"/>
        <color rgb="FF808080"/>
        <rFont val="Segoe UI"/>
      </rPr>
      <t xml:space="preserve"> que no es lo mismo un margen porcentual (o un descuento) que un incremento porcentual.</t>
    </r>
  </si>
  <si>
    <r>
      <t>Por ejemplo:</t>
    </r>
    <r>
      <rPr>
        <sz val="12"/>
        <color rgb="FF808080"/>
        <rFont val="Segoe UI"/>
      </rPr>
      <t xml:space="preserve"> El coste es 100 y vendo a 200, tengo un margen del 50% sobre la venta (gano 100 en cada venta que es el 50% de 200)</t>
    </r>
  </si>
  <si>
    <t>Ten en cuenta que por la misma razón anterior, poner un 99% de margen no significa doblar el precio sino multiplicar el precio de coste por 1000 (aprox.)</t>
  </si>
  <si>
    <t xml:space="preserve"> y un 100% de margen sobre ventas significaría que el producto te sale ¡gratis!</t>
  </si>
  <si>
    <t>% Beneficio bruto deseado</t>
  </si>
  <si>
    <t>Margen bruto de un servicio</t>
  </si>
  <si>
    <t>Beneficio bruto que te proporcionará cada venta:</t>
  </si>
  <si>
    <t>Número de ventas</t>
  </si>
  <si>
    <t>Costes de prestación del servicio</t>
  </si>
  <si>
    <t>otros costes directos por servicio</t>
  </si>
  <si>
    <r>
      <t xml:space="preserve"> CUV = d ÷</t>
    </r>
    <r>
      <rPr>
        <sz val="8"/>
        <color rgb="FFC00000"/>
        <rFont val="Segoe UI"/>
      </rPr>
      <t xml:space="preserve"> </t>
    </r>
    <r>
      <rPr>
        <sz val="11"/>
        <color rgb="FFC00000"/>
        <rFont val="Segoe UI"/>
      </rPr>
      <t>b</t>
    </r>
  </si>
  <si>
    <r>
      <t xml:space="preserve"> MBU = g -</t>
    </r>
    <r>
      <rPr>
        <sz val="8"/>
        <color rgb="FFC00000"/>
        <rFont val="Segoe UI"/>
      </rPr>
      <t xml:space="preserve"> </t>
    </r>
    <r>
      <rPr>
        <sz val="11"/>
        <color rgb="FFC00000"/>
        <rFont val="Segoe UI"/>
      </rPr>
      <t>a</t>
    </r>
  </si>
  <si>
    <r>
      <t>(1) Se trata de márgenes, no de incrementos % de los costes.</t>
    </r>
    <r>
      <rPr>
        <sz val="12"/>
        <rFont val="Segoe UI"/>
      </rPr>
      <t xml:space="preserve"> Es decir: Los costes no se incrementarán en ese % sino </t>
    </r>
  </si>
  <si>
    <t>que lo harán de forma que obtengas dicho margen respecto al precio de venta.</t>
  </si>
  <si>
    <t xml:space="preserve">Recuerda que no es lo mismo un margen porcentual (o un descuento) que un incremento porcentual. Por ejemplo: </t>
  </si>
  <si>
    <t>El coste es 100 y vendo a 200, tengo un margen del 50% sobre la venta (gano 100 en cada venta que es el 50% de 200)</t>
  </si>
  <si>
    <t xml:space="preserve">Ten en cuenta que por la misma razón anterior, poner un 99% de margen no significa doblar el precio sino multiplicar </t>
  </si>
  <si>
    <t>el precio de coste por 1000 (aprox.) y un 100% de margen sobre ventas significaría que el producto te sale ¡gratis!</t>
  </si>
  <si>
    <t>PRODUCTO RECOMENDADO</t>
  </si>
  <si>
    <t xml:space="preserve">  Gestión de precios </t>
  </si>
  <si>
    <t xml:space="preserve">    Todo lo que necesitas para definir la mejor política comercial y de precios</t>
  </si>
  <si>
    <t xml:space="preserve">      Incluye herramientas para:</t>
  </si>
  <si>
    <r>
      <t xml:space="preserve">   </t>
    </r>
    <r>
      <rPr>
        <sz val="10"/>
        <color rgb="FF000000"/>
        <rFont val="Arial"/>
      </rPr>
      <t xml:space="preserve"> 1- Calcular Precios de Venta</t>
    </r>
  </si>
  <si>
    <t xml:space="preserve">      Te servirá para:</t>
  </si>
  <si>
    <r>
      <t xml:space="preserve">         ●</t>
    </r>
    <r>
      <rPr>
        <sz val="12"/>
        <rFont val="Segoe UI"/>
      </rPr>
      <t xml:space="preserve"> Calcular precios sobre el precio de compra de un producto.</t>
    </r>
  </si>
  <si>
    <r>
      <t xml:space="preserve">         ●</t>
    </r>
    <r>
      <rPr>
        <sz val="12"/>
        <rFont val="Segoe UI"/>
      </rPr>
      <t xml:space="preserve"> Calcular costes y precios de venta para obtener un determinado margen bruto.</t>
    </r>
  </si>
  <si>
    <r>
      <t xml:space="preserve">         ●</t>
    </r>
    <r>
      <rPr>
        <sz val="12"/>
        <rFont val="Segoe UI"/>
      </rPr>
      <t xml:space="preserve"> Calcular costes y precios de venta para obtener un beneficio determinado.</t>
    </r>
  </si>
  <si>
    <r>
      <t xml:space="preserve">         ●</t>
    </r>
    <r>
      <rPr>
        <sz val="12"/>
        <rFont val="Segoe UI"/>
      </rPr>
      <t xml:space="preserve"> Calcular precios teniendo en cuenta factores financieros, de riesgo, stocks, etc.</t>
    </r>
  </si>
  <si>
    <t xml:space="preserve">      Te proporcionará: </t>
  </si>
  <si>
    <r>
      <t xml:space="preserve">         ●</t>
    </r>
    <r>
      <rPr>
        <sz val="12"/>
        <rFont val="Segoe UI"/>
      </rPr>
      <t xml:space="preserve"> Propuestas de precio de venta, marginales, redondeados, etc.</t>
    </r>
  </si>
  <si>
    <r>
      <t xml:space="preserve">         ●</t>
    </r>
    <r>
      <rPr>
        <sz val="12"/>
        <rFont val="Segoe UI"/>
      </rPr>
      <t xml:space="preserve"> Resúmenes sobre rendimientos y resultados.</t>
    </r>
  </si>
  <si>
    <r>
      <t xml:space="preserve">         ●</t>
    </r>
    <r>
      <rPr>
        <sz val="12"/>
        <rFont val="Segoe UI"/>
      </rPr>
      <t xml:space="preserve"> El punto de equilibrio por producto.</t>
    </r>
  </si>
  <si>
    <r>
      <t xml:space="preserve">         ●</t>
    </r>
    <r>
      <rPr>
        <sz val="12"/>
        <rFont val="Segoe UI"/>
      </rPr>
      <t xml:space="preserve"> Estimaciones de ventas mínimas para obtener determinado beneficio.</t>
    </r>
  </si>
  <si>
    <r>
      <t xml:space="preserve">         ●</t>
    </r>
    <r>
      <rPr>
        <sz val="12"/>
        <rFont val="Segoe UI"/>
      </rPr>
      <t xml:space="preserve"> Herramientas para establecer diversas hipótesis o escenarios de precio o coste distinto.</t>
    </r>
  </si>
  <si>
    <r>
      <t xml:space="preserve">   </t>
    </r>
    <r>
      <rPr>
        <sz val="10"/>
        <color rgb="FF000000"/>
        <rFont val="Arial"/>
      </rPr>
      <t xml:space="preserve"> 2- Analizar las consecuencias de un cambio de precios</t>
    </r>
  </si>
  <si>
    <t xml:space="preserve">      Te ayudará a contestar preguntas como éstas:</t>
  </si>
  <si>
    <t xml:space="preserve">      ¿Qué puede pasar con mis márgenes si subo o bajo el precio?. </t>
  </si>
  <si>
    <t xml:space="preserve">       Si subo el precio: ¿Cuál es la caída máxima de ventas que puedo soportar?. </t>
  </si>
  <si>
    <t xml:space="preserve">       Si bajo el precio ¿Cuántas ventas deberé realizar para sostener el mismo margen de beneficio?. </t>
  </si>
  <si>
    <t xml:space="preserve">      ¿Cuáles son los productos más susceptibles de ser bajados?. </t>
  </si>
  <si>
    <t xml:space="preserve">      ¿Cuál es la combinación de cambios de precio que me permitirá vender y ganar más?. Etc...</t>
  </si>
  <si>
    <r>
      <t xml:space="preserve">   </t>
    </r>
    <r>
      <rPr>
        <sz val="10"/>
        <color rgb="FF000000"/>
        <rFont val="Arial"/>
      </rPr>
      <t xml:space="preserve">  3- Gestionar los precios</t>
    </r>
  </si>
  <si>
    <t xml:space="preserve">      Gestión y análisis de hasta 500 productos (con histórico de ventas).</t>
  </si>
  <si>
    <r>
      <t xml:space="preserve">         ●</t>
    </r>
    <r>
      <rPr>
        <sz val="12"/>
        <rFont val="Segoe UI"/>
      </rPr>
      <t xml:space="preserve"> Calcula márgenes, costes y propone nuevos precios de venta con diversas variables.</t>
    </r>
  </si>
  <si>
    <r>
      <t xml:space="preserve">         ●</t>
    </r>
    <r>
      <rPr>
        <sz val="12"/>
        <rFont val="Segoe UI"/>
      </rPr>
      <t xml:space="preserve"> Te permite la modificación masiva con sólo variar un parámetro.</t>
    </r>
  </si>
  <si>
    <r>
      <t xml:space="preserve">         ●</t>
    </r>
    <r>
      <rPr>
        <sz val="12"/>
        <rFont val="Segoe UI"/>
      </rPr>
      <t xml:space="preserve"> Te proporciona la posibilidad de analizar fácilmente diversos escenarios de precio.</t>
    </r>
  </si>
  <si>
    <t>Imprescindible para  tomar decisiones comerciales acertadas.</t>
  </si>
  <si>
    <t>Disponible una versión especial para empresas de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</si>
</sst>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_ ;[Red]\-#,##0\ "/>
    <numFmt numFmtId="165" formatCode="#,##0.00_ ;[Red]\-#,##0.00\ "/>
    <numFmt numFmtId="166" formatCode="#,##0.0000"/>
    <numFmt numFmtId="167" formatCode="#,##0.000_ ;[Red]\-#,##0.000\ "/>
  </numFmts>
  <fonts count="102">
    <font>
      <sz val="10"/>
      <color rgb="FF000000"/>
      <name val="Arial"/>
    </font>
    <font>
      <sz val="10"/>
      <name val="Arial"/>
    </font>
    <font>
      <sz val="10"/>
      <name val="Tahoma"/>
    </font>
    <font>
      <sz val="10"/>
      <name val="Quattrocento Sans"/>
    </font>
    <font>
      <b/>
      <sz val="20"/>
      <color rgb="FFFFFFFF"/>
      <name val="Quattrocento Sans"/>
    </font>
    <font>
      <b/>
      <sz val="18"/>
      <color rgb="FFCCFFCC"/>
      <name val="Quattrocento Sans"/>
    </font>
    <font>
      <b/>
      <sz val="20"/>
      <color rgb="FFFFFFFF"/>
      <name val="Tahoma"/>
    </font>
    <font>
      <b/>
      <sz val="18"/>
      <color rgb="FFFFFFFF"/>
      <name val="Quattrocento Sans"/>
    </font>
    <font>
      <b/>
      <sz val="20"/>
      <color rgb="FFCCFFCC"/>
      <name val="Tahoma"/>
    </font>
    <font>
      <sz val="12"/>
      <color rgb="FFCCFFCC"/>
      <name val="Tahoma"/>
    </font>
    <font>
      <b/>
      <sz val="14"/>
      <color rgb="FFFFFFFF"/>
      <name val="Tahoma"/>
    </font>
    <font>
      <sz val="9"/>
      <color rgb="FFFFFFFF"/>
      <name val="Quattrocento Sans"/>
    </font>
    <font>
      <b/>
      <sz val="14"/>
      <color rgb="FFFFFFFF"/>
      <name val="Verdana"/>
    </font>
    <font>
      <sz val="10"/>
      <color rgb="FF7F7F7F"/>
      <name val="Quattrocento Sans"/>
    </font>
    <font>
      <sz val="10"/>
      <name val="Arial"/>
    </font>
    <font>
      <b/>
      <sz val="21"/>
      <color rgb="FFF3F3F3"/>
      <name val="Quattrocento Sans"/>
    </font>
    <font>
      <b/>
      <sz val="14"/>
      <color rgb="FFFFFFFF"/>
      <name val="Quattrocento Sans"/>
    </font>
    <font>
      <b/>
      <sz val="16"/>
      <color rgb="FFFFFFFF"/>
      <name val="Quattrocento Sans"/>
    </font>
    <font>
      <b/>
      <sz val="20"/>
      <color rgb="FFFFFFFF"/>
      <name val="Verdana"/>
    </font>
    <font>
      <b/>
      <sz val="16"/>
      <color rgb="FF000000"/>
      <name val="Quattrocento Sans"/>
    </font>
    <font>
      <b/>
      <sz val="14"/>
      <name val="Quattrocento Sans"/>
    </font>
    <font>
      <sz val="14"/>
      <name val="Quattrocento Sans"/>
    </font>
    <font>
      <b/>
      <sz val="12"/>
      <color rgb="FFFFFFFF"/>
      <name val="Quattrocento Sans"/>
    </font>
    <font>
      <b/>
      <sz val="14"/>
      <color rgb="FF000081"/>
      <name val="Quattrocento Sans"/>
    </font>
    <font>
      <sz val="11"/>
      <color rgb="FF808080"/>
      <name val="Quattrocento Sans"/>
    </font>
    <font>
      <sz val="10"/>
      <color rgb="FFFF0000"/>
      <name val="Arial"/>
    </font>
    <font>
      <sz val="12"/>
      <name val="Arial"/>
    </font>
    <font>
      <sz val="11"/>
      <color rgb="FFC00000"/>
      <name val="Quattrocento Sans"/>
    </font>
    <font>
      <b/>
      <sz val="11"/>
      <name val="Quattrocento Sans"/>
    </font>
    <font>
      <b/>
      <sz val="14"/>
      <color rgb="FFFF0000"/>
      <name val="Arial"/>
    </font>
    <font>
      <sz val="10"/>
      <color rgb="FF808080"/>
      <name val="Quattrocento Sans"/>
    </font>
    <font>
      <sz val="11"/>
      <color rgb="FF000000"/>
      <name val="Quattrocento Sans"/>
    </font>
    <font>
      <sz val="10"/>
      <color rgb="FFCCFFCC"/>
      <name val="Arial"/>
    </font>
    <font>
      <sz val="8"/>
      <color rgb="FF7F7F7F"/>
      <name val="Quattrocento Sans"/>
    </font>
    <font>
      <sz val="9"/>
      <name val="Quattrocento Sans"/>
    </font>
    <font>
      <b/>
      <sz val="14"/>
      <color rgb="FFFF0000"/>
      <name val="Quattrocento Sans"/>
    </font>
    <font>
      <sz val="10"/>
      <color rgb="FF000000"/>
      <name val="Quattrocento Sans"/>
    </font>
    <font>
      <b/>
      <sz val="14"/>
      <color rgb="FFCCFFCC"/>
      <name val="Arial"/>
    </font>
    <font>
      <sz val="11"/>
      <color rgb="FF333333"/>
      <name val="Quattrocento Sans"/>
    </font>
    <font>
      <sz val="11"/>
      <name val="Quattrocento Sans"/>
    </font>
    <font>
      <b/>
      <sz val="12"/>
      <color rgb="FF4F6128"/>
      <name val="Rage italic"/>
    </font>
    <font>
      <b/>
      <sz val="12"/>
      <color rgb="FFBFBFBF"/>
      <name val="Rage italic"/>
    </font>
    <font>
      <b/>
      <sz val="16"/>
      <name val="Tahoma"/>
    </font>
    <font>
      <b/>
      <sz val="11"/>
      <color rgb="FF333333"/>
      <name val="Quattrocento Sans"/>
    </font>
    <font>
      <b/>
      <sz val="14"/>
      <name val="Tahoma"/>
    </font>
    <font>
      <b/>
      <sz val="14"/>
      <name val="Verdana"/>
    </font>
    <font>
      <sz val="9"/>
      <name val="Arial"/>
    </font>
    <font>
      <sz val="9"/>
      <name val="Tahoma"/>
    </font>
    <font>
      <b/>
      <sz val="9"/>
      <color rgb="FFCCFFCC"/>
      <name val="Tahoma"/>
    </font>
    <font>
      <sz val="9"/>
      <color rgb="FF333333"/>
      <name val="Tahoma"/>
    </font>
    <font>
      <b/>
      <sz val="9"/>
      <color rgb="FF993300"/>
      <name val="Tahoma"/>
    </font>
    <font>
      <sz val="9"/>
      <color rgb="FF808080"/>
      <name val="Tahoma"/>
    </font>
    <font>
      <b/>
      <sz val="9"/>
      <color rgb="FF808080"/>
      <name val="Tahoma"/>
    </font>
    <font>
      <b/>
      <sz val="16"/>
      <color rgb="FFCCFFCC"/>
      <name val="Tahoma"/>
    </font>
    <font>
      <sz val="10"/>
      <color rgb="FFC0C0C0"/>
      <name val="Arial"/>
    </font>
    <font>
      <b/>
      <sz val="12"/>
      <name val="Quattrocento Sans"/>
    </font>
    <font>
      <sz val="11"/>
      <color rgb="FF000081"/>
      <name val="Quattrocento Sans"/>
    </font>
    <font>
      <sz val="12"/>
      <color rgb="FF000081"/>
      <name val="Quattrocento Sans"/>
    </font>
    <font>
      <b/>
      <sz val="11"/>
      <color rgb="FFFFFFFF"/>
      <name val="Quattrocento Sans"/>
    </font>
    <font>
      <sz val="12"/>
      <color rgb="FFFFFF99"/>
      <name val="Quattrocento Sans"/>
    </font>
    <font>
      <b/>
      <sz val="16"/>
      <color rgb="FFFFFFCC"/>
      <name val="Quattrocento Sans"/>
    </font>
    <font>
      <b/>
      <u/>
      <sz val="12"/>
      <color rgb="FFFF0000"/>
      <name val="Quattrocento Sans"/>
    </font>
    <font>
      <b/>
      <sz val="14"/>
      <color rgb="FF974806"/>
      <name val="Quattrocento Sans"/>
    </font>
    <font>
      <sz val="14"/>
      <color rgb="FF974806"/>
      <name val="Quattrocento Sans"/>
    </font>
    <font>
      <b/>
      <sz val="12"/>
      <color rgb="FFFFFF00"/>
      <name val="Quattrocento Sans"/>
    </font>
    <font>
      <b/>
      <sz val="14"/>
      <color rgb="FF000000"/>
      <name val="Quattrocento Sans"/>
    </font>
    <font>
      <b/>
      <sz val="22"/>
      <color rgb="FFFFFFFF"/>
      <name val="Quattrocento Sans"/>
    </font>
    <font>
      <sz val="12"/>
      <name val="Quattrocento Sans"/>
    </font>
    <font>
      <b/>
      <sz val="12"/>
      <color rgb="FF000081"/>
      <name val="Quattrocento Sans"/>
    </font>
    <font>
      <sz val="11"/>
      <color rgb="FFFF0000"/>
      <name val="Quattrocento Sans"/>
    </font>
    <font>
      <b/>
      <sz val="12"/>
      <color rgb="FF333333"/>
      <name val="Quattrocento Sans"/>
    </font>
    <font>
      <b/>
      <sz val="12"/>
      <color rgb="FF808080"/>
      <name val="Quattrocento Sans"/>
    </font>
    <font>
      <sz val="10"/>
      <color rgb="FFC0C0C0"/>
      <name val="Quattrocento Sans"/>
    </font>
    <font>
      <b/>
      <sz val="14"/>
      <color rgb="FFFFFFCC"/>
      <name val="Quattrocento Sans"/>
    </font>
    <font>
      <sz val="10"/>
      <color rgb="FFFFFFFF"/>
      <name val="Quattrocento Sans"/>
    </font>
    <font>
      <sz val="12"/>
      <color rgb="FFFF0000"/>
      <name val="Quattrocento Sans"/>
    </font>
    <font>
      <b/>
      <sz val="14"/>
      <name val="Arial"/>
    </font>
    <font>
      <b/>
      <sz val="14"/>
      <color rgb="FFCCFFCC"/>
      <name val="Quattrocento Sans"/>
    </font>
    <font>
      <b/>
      <u/>
      <sz val="12"/>
      <color rgb="FFFF0000"/>
      <name val="Tahoma"/>
    </font>
    <font>
      <sz val="11"/>
      <name val="Tahoma"/>
    </font>
    <font>
      <b/>
      <sz val="12"/>
      <color rgb="FFFFFFCC"/>
      <name val="Quattrocento Sans"/>
    </font>
    <font>
      <b/>
      <sz val="12"/>
      <color rgb="FF993300"/>
      <name val="Quattrocento Sans"/>
    </font>
    <font>
      <b/>
      <sz val="14"/>
      <color rgb="FF993300"/>
      <name val="Quattrocento Sans"/>
    </font>
    <font>
      <sz val="20"/>
      <color rgb="FFFFFFFF"/>
      <name val="Tahoma"/>
    </font>
    <font>
      <i/>
      <sz val="12"/>
      <name val="Quattrocento Sans"/>
    </font>
    <font>
      <b/>
      <sz val="18"/>
      <color rgb="FF000000"/>
      <name val="Quattrocento Sans"/>
    </font>
    <font>
      <sz val="12"/>
      <color rgb="FF808080"/>
      <name val="Quattrocento Sans"/>
    </font>
    <font>
      <b/>
      <sz val="16"/>
      <name val="Quattrocento Sans"/>
    </font>
    <font>
      <b/>
      <sz val="16"/>
      <color rgb="FF800000"/>
      <name val="Quattrocento Sans"/>
    </font>
    <font>
      <sz val="10"/>
      <color rgb="FF333333"/>
      <name val="Quattrocento Sans"/>
    </font>
    <font>
      <b/>
      <sz val="12"/>
      <color rgb="FF000000"/>
      <name val="Quattrocento Sans"/>
    </font>
    <font>
      <b/>
      <sz val="14"/>
      <color rgb="FF00B050"/>
      <name val="Quattrocento Sans"/>
    </font>
    <font>
      <sz val="16"/>
      <color rgb="FF993300"/>
      <name val="Tahoma"/>
    </font>
    <font>
      <sz val="18"/>
      <color rgb="FF993300"/>
      <name val="Tahoma"/>
    </font>
    <font>
      <b/>
      <sz val="14"/>
      <name val="Segoe UI"/>
    </font>
    <font>
      <sz val="14"/>
      <name val="Segoe UI"/>
    </font>
    <font>
      <b/>
      <sz val="20"/>
      <name val="Segoe UI"/>
    </font>
    <font>
      <sz val="12"/>
      <name val="Segoe UI"/>
    </font>
    <font>
      <sz val="12"/>
      <color rgb="FF808080"/>
      <name val="Segoe UI"/>
    </font>
    <font>
      <sz val="10"/>
      <color rgb="FF000081"/>
      <name val="Segoe UI"/>
    </font>
    <font>
      <sz val="8"/>
      <color rgb="FFC00000"/>
      <name val="Segoe UI"/>
    </font>
    <font>
      <sz val="11"/>
      <color rgb="FFC00000"/>
      <name val="Segoe UI"/>
    </font>
  </fonts>
  <fills count="17">
    <fill>
      <patternFill patternType="none"/>
    </fill>
    <fill>
      <patternFill patternType="gray125"/>
    </fill>
    <fill>
      <patternFill patternType="solid">
        <fgColor rgb="FF000081"/>
        <bgColor rgb="FF000081"/>
      </patternFill>
    </fill>
    <fill>
      <patternFill patternType="solid">
        <fgColor rgb="FFCCFFCC"/>
        <bgColor rgb="FFCCFFCC"/>
      </patternFill>
    </fill>
    <fill>
      <patternFill patternType="solid">
        <fgColor rgb="FFC0C0C0"/>
        <bgColor rgb="FFC0C0C0"/>
      </patternFill>
    </fill>
    <fill>
      <patternFill patternType="solid">
        <fgColor rgb="FF999999"/>
        <bgColor rgb="FF999999"/>
      </patternFill>
    </fill>
    <fill>
      <patternFill patternType="solid">
        <fgColor rgb="FFFF0000"/>
        <bgColor rgb="FFFF0000"/>
      </patternFill>
    </fill>
    <fill>
      <patternFill patternType="solid">
        <fgColor rgb="FFFFFFFF"/>
        <bgColor rgb="FFFFFFFF"/>
      </patternFill>
    </fill>
    <fill>
      <patternFill patternType="solid">
        <fgColor rgb="FFF3F3F3"/>
        <bgColor rgb="FFF3F3F3"/>
      </patternFill>
    </fill>
    <fill>
      <patternFill patternType="solid">
        <fgColor rgb="FFFFFFCC"/>
        <bgColor rgb="FFFFFFCC"/>
      </patternFill>
    </fill>
    <fill>
      <patternFill patternType="solid">
        <fgColor rgb="FFFFFF99"/>
        <bgColor rgb="FFFFFF99"/>
      </patternFill>
    </fill>
    <fill>
      <patternFill patternType="solid">
        <fgColor rgb="FFB7B7B7"/>
        <bgColor rgb="FFB7B7B7"/>
      </patternFill>
    </fill>
    <fill>
      <patternFill patternType="solid">
        <fgColor rgb="FFEFEFEF"/>
        <bgColor rgb="FFEFEFEF"/>
      </patternFill>
    </fill>
    <fill>
      <patternFill patternType="solid">
        <fgColor rgb="FFEAF1DD"/>
        <bgColor rgb="FFEAF1DD"/>
      </patternFill>
    </fill>
    <fill>
      <patternFill patternType="solid">
        <fgColor rgb="FF4F6128"/>
        <bgColor rgb="FF4F6128"/>
      </patternFill>
    </fill>
    <fill>
      <patternFill patternType="solid">
        <fgColor rgb="FF76923C"/>
        <bgColor rgb="FF76923C"/>
      </patternFill>
    </fill>
    <fill>
      <patternFill patternType="solid">
        <fgColor rgb="FFE36C09"/>
        <bgColor rgb="FFE36C09"/>
      </patternFill>
    </fill>
  </fills>
  <borders count="77">
    <border>
      <left/>
      <right/>
      <top/>
      <bottom/>
      <diagonal/>
    </border>
    <border>
      <left/>
      <right/>
      <top style="thin">
        <color rgb="FFC0C0C0"/>
      </top>
      <bottom/>
      <diagonal/>
    </border>
    <border>
      <left/>
      <right/>
      <top/>
      <bottom/>
      <diagonal/>
    </border>
    <border>
      <left style="thick">
        <color rgb="FFC0C0C0"/>
      </left>
      <right/>
      <top style="thick">
        <color rgb="FFC0C0C0"/>
      </top>
      <bottom style="thick">
        <color rgb="FFC0C0C0"/>
      </bottom>
      <diagonal/>
    </border>
    <border>
      <left style="thin">
        <color rgb="FFBFBFBF"/>
      </left>
      <right/>
      <top/>
      <bottom style="thin">
        <color rgb="FFBFBFBF"/>
      </bottom>
      <diagonal/>
    </border>
    <border>
      <left/>
      <right/>
      <top/>
      <bottom style="thin">
        <color rgb="FFBFBFBF"/>
      </bottom>
      <diagonal/>
    </border>
    <border>
      <left style="thin">
        <color rgb="FFBFBFBF"/>
      </left>
      <right/>
      <top/>
      <bottom/>
      <diagonal/>
    </border>
    <border>
      <left/>
      <right/>
      <top/>
      <bottom/>
      <diagonal/>
    </border>
    <border>
      <left/>
      <right style="thin">
        <color rgb="FFBFBFBF"/>
      </right>
      <top/>
      <bottom/>
      <diagonal/>
    </border>
    <border>
      <left style="thin">
        <color rgb="FFBFBFBF"/>
      </left>
      <right/>
      <top/>
      <bottom/>
      <diagonal/>
    </border>
    <border>
      <left/>
      <right/>
      <top/>
      <bottom/>
      <diagonal/>
    </border>
    <border>
      <left/>
      <right style="thin">
        <color rgb="FFBFBFBF"/>
      </right>
      <top/>
      <bottom/>
      <diagonal/>
    </border>
    <border>
      <left style="thin">
        <color rgb="FFBFBFBF"/>
      </left>
      <right/>
      <top/>
      <bottom/>
      <diagonal/>
    </border>
    <border>
      <left/>
      <right style="thin">
        <color rgb="FFBFBFBF"/>
      </right>
      <top/>
      <bottom/>
      <diagonal/>
    </border>
    <border>
      <left/>
      <right/>
      <top/>
      <bottom/>
      <diagonal/>
    </border>
    <border>
      <left style="thin">
        <color rgb="FFC0C0C0"/>
      </left>
      <right/>
      <top/>
      <bottom/>
      <diagonal/>
    </border>
    <border>
      <left/>
      <right/>
      <top/>
      <bottom/>
      <diagonal/>
    </border>
    <border>
      <left/>
      <right style="thin">
        <color rgb="FFC0C0C0"/>
      </right>
      <top/>
      <bottom/>
      <diagonal/>
    </border>
    <border>
      <left/>
      <right/>
      <top/>
      <bottom style="thin">
        <color rgb="FFBFBFBF"/>
      </bottom>
      <diagonal/>
    </border>
    <border>
      <left style="thin">
        <color rgb="FFC0C0C0"/>
      </left>
      <right/>
      <top/>
      <bottom/>
      <diagonal/>
    </border>
    <border>
      <left/>
      <right/>
      <top/>
      <bottom/>
      <diagonal/>
    </border>
    <border>
      <left/>
      <right/>
      <top/>
      <bottom/>
      <diagonal/>
    </border>
    <border>
      <left/>
      <right/>
      <top style="thick">
        <color rgb="FFC0C0C0"/>
      </top>
      <bottom style="thick">
        <color rgb="FFC0C0C0"/>
      </bottom>
      <diagonal/>
    </border>
    <border>
      <left/>
      <right style="thick">
        <color rgb="FFC0C0C0"/>
      </right>
      <top style="thick">
        <color rgb="FFC0C0C0"/>
      </top>
      <bottom style="thick">
        <color rgb="FFC0C0C0"/>
      </bottom>
      <diagonal/>
    </border>
    <border>
      <left style="thin">
        <color rgb="FFC0C0C0"/>
      </left>
      <right style="thin">
        <color rgb="FFC0C0C0"/>
      </right>
      <top style="thin">
        <color rgb="FFC0C0C0"/>
      </top>
      <bottom style="thin">
        <color rgb="FFC0C0C0"/>
      </bottom>
      <diagonal/>
    </border>
    <border>
      <left/>
      <right/>
      <top/>
      <bottom style="thin">
        <color rgb="FFBFBFBF"/>
      </bottom>
      <diagonal/>
    </border>
    <border>
      <left/>
      <right/>
      <top/>
      <bottom style="thin">
        <color rgb="FFBFBFBF"/>
      </bottom>
      <diagonal/>
    </border>
    <border>
      <left style="medium">
        <color rgb="FFC0C0C0"/>
      </left>
      <right style="medium">
        <color rgb="FFC0C0C0"/>
      </right>
      <top style="medium">
        <color rgb="FFC0C0C0"/>
      </top>
      <bottom style="medium">
        <color rgb="FFC0C0C0"/>
      </bottom>
      <diagonal/>
    </border>
    <border>
      <left/>
      <right style="thin">
        <color rgb="FFBFBFBF"/>
      </right>
      <top/>
      <bottom style="thin">
        <color rgb="FFBFBFBF"/>
      </bottom>
      <diagonal/>
    </border>
    <border>
      <left style="thin">
        <color rgb="FFBFBFBF"/>
      </left>
      <right/>
      <top style="thin">
        <color rgb="FFBFBFBF"/>
      </top>
      <bottom/>
      <diagonal/>
    </border>
    <border>
      <left/>
      <right/>
      <top style="thin">
        <color rgb="FFBFBFBF"/>
      </top>
      <bottom style="hair">
        <color rgb="FFBFBFBF"/>
      </bottom>
      <diagonal/>
    </border>
    <border>
      <left/>
      <right/>
      <top style="thin">
        <color rgb="FFBFBFBF"/>
      </top>
      <bottom style="hair">
        <color rgb="FFBFBFBF"/>
      </bottom>
      <diagonal/>
    </border>
    <border>
      <left/>
      <right/>
      <top style="thin">
        <color rgb="FFBFBFBF"/>
      </top>
      <bottom style="hair">
        <color rgb="FFBFBFBF"/>
      </bottom>
      <diagonal/>
    </border>
    <border>
      <left/>
      <right style="thin">
        <color rgb="FFBFBFBF"/>
      </right>
      <top style="thin">
        <color rgb="FFBFBFBF"/>
      </top>
      <bottom/>
      <diagonal/>
    </border>
    <border>
      <left/>
      <right/>
      <top style="hair">
        <color rgb="FFBFBFBF"/>
      </top>
      <bottom style="hair">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diagonal/>
    </border>
    <border>
      <left/>
      <right/>
      <top/>
      <bottom/>
      <diagonal/>
    </border>
    <border>
      <left/>
      <right/>
      <top/>
      <bottom/>
      <diagonal/>
    </border>
    <border>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4F6128"/>
      </left>
      <right/>
      <top style="medium">
        <color rgb="FF4F6128"/>
      </top>
      <bottom style="medium">
        <color rgb="FF4F6128"/>
      </bottom>
      <diagonal/>
    </border>
    <border>
      <left/>
      <right/>
      <top style="medium">
        <color rgb="FF4F6128"/>
      </top>
      <bottom style="medium">
        <color rgb="FF4F6128"/>
      </bottom>
      <diagonal/>
    </border>
    <border>
      <left/>
      <right style="thin">
        <color rgb="FF4F6128"/>
      </right>
      <top style="medium">
        <color rgb="FF4F6128"/>
      </top>
      <bottom style="medium">
        <color rgb="FF4F6128"/>
      </bottom>
      <diagonal/>
    </border>
    <border>
      <left/>
      <right/>
      <top/>
      <bottom/>
      <diagonal/>
    </border>
    <border>
      <left style="medium">
        <color rgb="FF76923C"/>
      </left>
      <right style="thin">
        <color rgb="FFFFFFCC"/>
      </right>
      <top style="medium">
        <color rgb="FF76923C"/>
      </top>
      <bottom style="medium">
        <color rgb="FF76923C"/>
      </bottom>
      <diagonal/>
    </border>
    <border>
      <left style="thin">
        <color rgb="FFFFFFCC"/>
      </left>
      <right style="thin">
        <color rgb="FF76923C"/>
      </right>
      <top style="medium">
        <color rgb="FF76923C"/>
      </top>
      <bottom style="medium">
        <color rgb="FF76923C"/>
      </bottom>
      <diagonal/>
    </border>
    <border>
      <left style="thin">
        <color rgb="FF76923C"/>
      </left>
      <right style="medium">
        <color rgb="FF76923C"/>
      </right>
      <top style="medium">
        <color rgb="FF76923C"/>
      </top>
      <bottom style="medium">
        <color rgb="FF76923C"/>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right/>
      <top style="thin">
        <color rgb="FFC0C0C0"/>
      </top>
      <bottom style="thin">
        <color rgb="FFC0C0C0"/>
      </bottom>
      <diagonal/>
    </border>
    <border>
      <left/>
      <right style="thin">
        <color rgb="FFC0C0C0"/>
      </right>
      <top/>
      <bottom/>
      <diagonal/>
    </border>
    <border>
      <left style="medium">
        <color rgb="FFE36C09"/>
      </left>
      <right style="medium">
        <color rgb="FFE36C09"/>
      </right>
      <top style="medium">
        <color rgb="FFE36C09"/>
      </top>
      <bottom style="medium">
        <color rgb="FFE36C09"/>
      </bottom>
      <diagonal/>
    </border>
    <border>
      <left style="medium">
        <color rgb="FFE36C09"/>
      </left>
      <right/>
      <top style="medium">
        <color rgb="FF76923C"/>
      </top>
      <bottom style="medium">
        <color rgb="FF76923C"/>
      </bottom>
      <diagonal/>
    </border>
    <border>
      <left/>
      <right style="medium">
        <color rgb="FF76923C"/>
      </right>
      <top style="medium">
        <color rgb="FF76923C"/>
      </top>
      <bottom style="medium">
        <color rgb="FF76923C"/>
      </bottom>
      <diagonal/>
    </border>
    <border>
      <left style="medium">
        <color rgb="FF76923C"/>
      </left>
      <right/>
      <top style="medium">
        <color rgb="FF76923C"/>
      </top>
      <bottom style="medium">
        <color rgb="FF76923C"/>
      </bottom>
      <diagonal/>
    </border>
    <border>
      <left style="thin">
        <color rgb="FFC0C0C0"/>
      </left>
      <right style="medium">
        <color rgb="FF76923C"/>
      </right>
      <top style="medium">
        <color rgb="FF76923C"/>
      </top>
      <bottom style="medium">
        <color rgb="FF76923C"/>
      </bottom>
      <diagonal/>
    </border>
    <border>
      <left style="medium">
        <color rgb="FF76923C"/>
      </left>
      <right style="medium">
        <color rgb="FF76923C"/>
      </right>
      <top style="medium">
        <color rgb="FF76923C"/>
      </top>
      <bottom style="medium">
        <color rgb="FF76923C"/>
      </bottom>
      <diagonal/>
    </border>
    <border>
      <left style="thin">
        <color rgb="FFBFBFBF"/>
      </left>
      <right style="thin">
        <color rgb="FFBFBFBF"/>
      </right>
      <top style="medium">
        <color rgb="FF76923C"/>
      </top>
      <bottom style="thin">
        <color rgb="FFBFBFBF"/>
      </bottom>
      <diagonal/>
    </border>
    <border>
      <left style="thin">
        <color rgb="FFC0C0C0"/>
      </left>
      <right/>
      <top style="thin">
        <color rgb="FFC0C0C0"/>
      </top>
      <bottom style="thin">
        <color rgb="FFC0C0C0"/>
      </bottom>
      <diagonal/>
    </border>
    <border>
      <left style="thin">
        <color rgb="FFBFBFBF"/>
      </left>
      <right style="thin">
        <color rgb="FFBFBFBF"/>
      </right>
      <top style="thin">
        <color rgb="FFBFBFBF"/>
      </top>
      <bottom style="thin">
        <color rgb="FFBFBFBF"/>
      </bottom>
      <diagonal/>
    </border>
    <border>
      <left style="thin">
        <color rgb="FFFFFFCC"/>
      </left>
      <right style="medium">
        <color rgb="FF76923C"/>
      </right>
      <top style="medium">
        <color rgb="FF76923C"/>
      </top>
      <bottom style="medium">
        <color rgb="FF76923C"/>
      </bottom>
      <diagonal/>
    </border>
    <border>
      <left style="thin">
        <color rgb="FFBFBFBF"/>
      </left>
      <right/>
      <top/>
      <bottom style="thin">
        <color rgb="FFC0C0C0"/>
      </bottom>
      <diagonal/>
    </border>
  </borders>
  <cellStyleXfs count="1">
    <xf numFmtId="0" fontId="0" fillId="0" borderId="0"/>
  </cellStyleXfs>
  <cellXfs count="354">
    <xf numFmtId="0" fontId="0" fillId="0" borderId="0" xfId="0" applyFont="1" applyAlignment="1"/>
    <xf numFmtId="0" fontId="1" fillId="0" borderId="0" xfId="0" applyFont="1"/>
    <xf numFmtId="0" fontId="2" fillId="0" borderId="0" xfId="0" applyFont="1"/>
    <xf numFmtId="0" fontId="3" fillId="0" borderId="1" xfId="0" applyFont="1" applyBorder="1"/>
    <xf numFmtId="0" fontId="2" fillId="0" borderId="1" xfId="0" applyFont="1" applyBorder="1"/>
    <xf numFmtId="49" fontId="5" fillId="2" borderId="0" xfId="0" applyNumberFormat="1" applyFont="1" applyFill="1" applyAlignment="1">
      <alignment vertical="center"/>
    </xf>
    <xf numFmtId="49" fontId="6" fillId="0" borderId="0" xfId="0" applyNumberFormat="1" applyFont="1" applyAlignment="1">
      <alignment vertical="center"/>
    </xf>
    <xf numFmtId="49" fontId="7" fillId="2" borderId="0" xfId="0" applyNumberFormat="1" applyFont="1" applyFill="1" applyAlignment="1">
      <alignment vertical="center"/>
    </xf>
    <xf numFmtId="49" fontId="8" fillId="0" borderId="0" xfId="0" applyNumberFormat="1" applyFont="1" applyAlignment="1">
      <alignment horizontal="center" vertical="center"/>
    </xf>
    <xf numFmtId="49" fontId="9" fillId="0" borderId="0" xfId="0" applyNumberFormat="1" applyFont="1" applyAlignment="1">
      <alignment vertical="center"/>
    </xf>
    <xf numFmtId="49" fontId="10" fillId="0" borderId="0" xfId="0" applyNumberFormat="1" applyFont="1" applyAlignment="1">
      <alignment vertical="center"/>
    </xf>
    <xf numFmtId="0" fontId="1" fillId="3" borderId="2" xfId="0" applyFont="1" applyFill="1" applyBorder="1"/>
    <xf numFmtId="0" fontId="1" fillId="4" borderId="2" xfId="0" applyFont="1" applyFill="1" applyBorder="1"/>
    <xf numFmtId="49" fontId="7" fillId="2" borderId="0" xfId="0" applyNumberFormat="1" applyFont="1" applyFill="1" applyAlignment="1">
      <alignment horizontal="right" vertical="center"/>
    </xf>
    <xf numFmtId="49" fontId="15" fillId="2" borderId="0" xfId="0" applyNumberFormat="1" applyFont="1" applyFill="1" applyAlignment="1">
      <alignment vertical="center"/>
    </xf>
    <xf numFmtId="49" fontId="16" fillId="2" borderId="0" xfId="0" applyNumberFormat="1" applyFont="1" applyFill="1" applyAlignment="1">
      <alignment vertical="center"/>
    </xf>
    <xf numFmtId="49" fontId="17" fillId="2" borderId="0" xfId="0" applyNumberFormat="1" applyFont="1" applyFill="1" applyAlignment="1">
      <alignment horizontal="center" vertical="center"/>
    </xf>
    <xf numFmtId="49" fontId="18" fillId="0" borderId="0" xfId="0" applyNumberFormat="1" applyFont="1" applyAlignment="1">
      <alignment vertical="center"/>
    </xf>
    <xf numFmtId="0" fontId="2" fillId="0" borderId="0" xfId="0" applyFont="1" applyAlignment="1">
      <alignment horizontal="center"/>
    </xf>
    <xf numFmtId="0" fontId="3" fillId="8" borderId="6" xfId="0" applyFont="1" applyFill="1" applyBorder="1"/>
    <xf numFmtId="0" fontId="3" fillId="8" borderId="7" xfId="0" applyFont="1" applyFill="1" applyBorder="1"/>
    <xf numFmtId="0" fontId="3" fillId="8" borderId="8" xfId="0" applyFont="1" applyFill="1" applyBorder="1"/>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0" fontId="20" fillId="8" borderId="12" xfId="0" applyFont="1" applyFill="1" applyBorder="1" applyAlignment="1">
      <alignment horizontal="center" vertical="center"/>
    </xf>
    <xf numFmtId="0" fontId="20" fillId="8" borderId="2" xfId="0" applyFont="1" applyFill="1" applyBorder="1" applyAlignment="1">
      <alignment horizontal="center" vertical="center"/>
    </xf>
    <xf numFmtId="164" fontId="21" fillId="8" borderId="2" xfId="0" applyNumberFormat="1" applyFont="1" applyFill="1" applyBorder="1" applyAlignment="1">
      <alignment horizontal="left" vertical="center"/>
    </xf>
    <xf numFmtId="164" fontId="3" fillId="8" borderId="2" xfId="0" applyNumberFormat="1" applyFont="1" applyFill="1" applyBorder="1" applyAlignment="1">
      <alignment horizontal="center" vertical="center"/>
    </xf>
    <xf numFmtId="164" fontId="3" fillId="8" borderId="13" xfId="0" applyNumberFormat="1" applyFont="1" applyFill="1" applyBorder="1" applyAlignment="1">
      <alignment horizontal="center" vertical="center"/>
    </xf>
    <xf numFmtId="0" fontId="21" fillId="8" borderId="2" xfId="0" applyFont="1" applyFill="1" applyBorder="1" applyAlignment="1">
      <alignment horizontal="left" vertical="center" readingOrder="1"/>
    </xf>
    <xf numFmtId="0" fontId="20" fillId="8" borderId="14" xfId="0" applyFont="1" applyFill="1" applyBorder="1" applyAlignment="1">
      <alignment horizontal="center" vertical="center"/>
    </xf>
    <xf numFmtId="164" fontId="3" fillId="8" borderId="14" xfId="0" applyNumberFormat="1" applyFont="1" applyFill="1" applyBorder="1" applyAlignment="1">
      <alignment horizontal="center" vertical="center"/>
    </xf>
    <xf numFmtId="0" fontId="20" fillId="8" borderId="15" xfId="0" applyFont="1" applyFill="1" applyBorder="1" applyAlignment="1">
      <alignment horizontal="center" vertical="center"/>
    </xf>
    <xf numFmtId="0" fontId="22" fillId="5" borderId="0" xfId="0" applyFont="1" applyFill="1" applyAlignment="1">
      <alignment horizontal="center" vertical="center"/>
    </xf>
    <xf numFmtId="164" fontId="16" fillId="2" borderId="0" xfId="0" applyNumberFormat="1" applyFont="1" applyFill="1" applyAlignment="1">
      <alignment horizontal="center" vertical="center"/>
    </xf>
    <xf numFmtId="164" fontId="3" fillId="8" borderId="16" xfId="0" applyNumberFormat="1" applyFont="1" applyFill="1" applyBorder="1" applyAlignment="1">
      <alignment horizontal="center" vertical="center"/>
    </xf>
    <xf numFmtId="164" fontId="3" fillId="8" borderId="17" xfId="0" applyNumberFormat="1" applyFont="1" applyFill="1" applyBorder="1" applyAlignment="1">
      <alignment horizontal="center" vertical="center"/>
    </xf>
    <xf numFmtId="0" fontId="20" fillId="8" borderId="19" xfId="0" applyFont="1" applyFill="1" applyBorder="1" applyAlignment="1">
      <alignment horizontal="center" vertical="center"/>
    </xf>
    <xf numFmtId="0" fontId="20" fillId="8" borderId="7" xfId="0" applyFont="1" applyFill="1" applyBorder="1" applyAlignment="1">
      <alignment horizontal="center" vertical="center"/>
    </xf>
    <xf numFmtId="164" fontId="3" fillId="8" borderId="7" xfId="0" applyNumberFormat="1" applyFont="1" applyFill="1" applyBorder="1" applyAlignment="1">
      <alignment horizontal="center" vertical="center"/>
    </xf>
    <xf numFmtId="165" fontId="23" fillId="7" borderId="0" xfId="0" applyNumberFormat="1" applyFont="1" applyFill="1" applyAlignment="1">
      <alignment horizontal="center" vertical="center" shrinkToFit="1"/>
    </xf>
    <xf numFmtId="164" fontId="3" fillId="9" borderId="2" xfId="0" applyNumberFormat="1" applyFont="1" applyFill="1" applyBorder="1" applyAlignment="1">
      <alignment horizontal="center" vertical="center"/>
    </xf>
    <xf numFmtId="49" fontId="18" fillId="3" borderId="2" xfId="0" applyNumberFormat="1" applyFont="1" applyFill="1" applyBorder="1" applyAlignment="1">
      <alignment vertical="center"/>
    </xf>
    <xf numFmtId="0" fontId="1" fillId="3" borderId="2" xfId="0" applyFont="1" applyFill="1" applyBorder="1" applyAlignment="1">
      <alignment horizontal="center"/>
    </xf>
    <xf numFmtId="0" fontId="25" fillId="3" borderId="2" xfId="0" applyFont="1" applyFill="1" applyBorder="1"/>
    <xf numFmtId="0" fontId="1" fillId="4" borderId="2" xfId="0" applyFont="1" applyFill="1" applyBorder="1" applyAlignment="1">
      <alignment horizontal="center"/>
    </xf>
    <xf numFmtId="49" fontId="1" fillId="10" borderId="2" xfId="0" applyNumberFormat="1" applyFont="1" applyFill="1" applyBorder="1"/>
    <xf numFmtId="0" fontId="1" fillId="10" borderId="2" xfId="0" applyFont="1" applyFill="1" applyBorder="1"/>
    <xf numFmtId="164" fontId="26" fillId="10" borderId="24" xfId="0" applyNumberFormat="1" applyFont="1" applyFill="1" applyBorder="1" applyAlignment="1">
      <alignment horizontal="center"/>
    </xf>
    <xf numFmtId="0" fontId="27" fillId="7" borderId="26" xfId="0" applyFont="1" applyFill="1" applyBorder="1"/>
    <xf numFmtId="0" fontId="13" fillId="7" borderId="26" xfId="0" applyFont="1" applyFill="1" applyBorder="1" applyAlignment="1">
      <alignment horizontal="right"/>
    </xf>
    <xf numFmtId="166" fontId="1" fillId="10" borderId="2" xfId="0" applyNumberFormat="1" applyFont="1" applyFill="1" applyBorder="1"/>
    <xf numFmtId="0" fontId="22" fillId="11" borderId="0" xfId="0" applyFont="1" applyFill="1" applyAlignment="1">
      <alignment horizontal="center" vertical="center"/>
    </xf>
    <xf numFmtId="10" fontId="23" fillId="7" borderId="0" xfId="0" applyNumberFormat="1" applyFont="1" applyFill="1" applyAlignment="1">
      <alignment horizontal="center" vertical="center" shrinkToFit="1"/>
    </xf>
    <xf numFmtId="164" fontId="24" fillId="8" borderId="16" xfId="0" applyNumberFormat="1" applyFont="1" applyFill="1" applyBorder="1" applyAlignment="1">
      <alignment horizontal="left" vertical="center"/>
    </xf>
    <xf numFmtId="1" fontId="28" fillId="7" borderId="26" xfId="0" applyNumberFormat="1" applyFont="1" applyFill="1" applyBorder="1" applyAlignment="1">
      <alignment horizontal="left"/>
    </xf>
    <xf numFmtId="4" fontId="29" fillId="3" borderId="27" xfId="0" applyNumberFormat="1" applyFont="1" applyFill="1" applyBorder="1" applyAlignment="1">
      <alignment horizontal="center" vertical="center" shrinkToFit="1"/>
    </xf>
    <xf numFmtId="164" fontId="24" fillId="8" borderId="2" xfId="0" applyNumberFormat="1" applyFont="1" applyFill="1" applyBorder="1" applyAlignment="1">
      <alignment horizontal="left" vertical="center"/>
    </xf>
    <xf numFmtId="164" fontId="30" fillId="8" borderId="2" xfId="0" applyNumberFormat="1" applyFont="1" applyFill="1" applyBorder="1" applyAlignment="1">
      <alignment horizontal="center" vertical="center"/>
    </xf>
    <xf numFmtId="0" fontId="31" fillId="7" borderId="28" xfId="0" applyFont="1" applyFill="1" applyBorder="1"/>
    <xf numFmtId="0" fontId="32" fillId="0" borderId="0" xfId="0" applyFont="1"/>
    <xf numFmtId="0" fontId="33" fillId="7" borderId="29" xfId="0" applyFont="1" applyFill="1" applyBorder="1" applyAlignment="1">
      <alignment horizontal="center" vertical="top"/>
    </xf>
    <xf numFmtId="0" fontId="22" fillId="11" borderId="0" xfId="0" applyFont="1" applyFill="1" applyAlignment="1">
      <alignment horizontal="center" vertical="center" shrinkToFit="1"/>
    </xf>
    <xf numFmtId="164" fontId="16" fillId="2" borderId="0" xfId="0" applyNumberFormat="1" applyFont="1" applyFill="1" applyAlignment="1">
      <alignment horizontal="center" vertical="center" shrinkToFit="1"/>
    </xf>
    <xf numFmtId="4" fontId="35" fillId="8" borderId="0" xfId="0" applyNumberFormat="1" applyFont="1" applyFill="1" applyAlignment="1">
      <alignment horizontal="center" vertical="center" shrinkToFit="1"/>
    </xf>
    <xf numFmtId="0" fontId="3" fillId="7" borderId="33" xfId="0" applyFont="1" applyFill="1" applyBorder="1"/>
    <xf numFmtId="0" fontId="36" fillId="7" borderId="12" xfId="0" applyFont="1" applyFill="1" applyBorder="1"/>
    <xf numFmtId="0" fontId="34" fillId="7" borderId="34" xfId="0" applyFont="1" applyFill="1" applyBorder="1" applyAlignment="1">
      <alignment vertical="center"/>
    </xf>
    <xf numFmtId="164" fontId="30" fillId="8" borderId="2" xfId="0" applyNumberFormat="1" applyFont="1" applyFill="1" applyBorder="1" applyAlignment="1">
      <alignment horizontal="right" vertical="center"/>
    </xf>
    <xf numFmtId="0" fontId="3" fillId="7" borderId="13" xfId="0" applyFont="1" applyFill="1" applyBorder="1"/>
    <xf numFmtId="165" fontId="1" fillId="10" borderId="2" xfId="0" applyNumberFormat="1" applyFont="1" applyFill="1" applyBorder="1"/>
    <xf numFmtId="0" fontId="34" fillId="7" borderId="13" xfId="0" applyFont="1" applyFill="1" applyBorder="1" applyAlignment="1">
      <alignment vertical="center"/>
    </xf>
    <xf numFmtId="0" fontId="34" fillId="7" borderId="34" xfId="0" applyFont="1" applyFill="1" applyBorder="1" applyAlignment="1">
      <alignment horizontal="left" vertical="center"/>
    </xf>
    <xf numFmtId="0" fontId="34" fillId="7" borderId="13" xfId="0" applyFont="1" applyFill="1" applyBorder="1" applyAlignment="1">
      <alignment horizontal="left" vertical="center"/>
    </xf>
    <xf numFmtId="0" fontId="31" fillId="7" borderId="12" xfId="0" applyFont="1" applyFill="1" applyBorder="1"/>
    <xf numFmtId="0" fontId="1" fillId="10" borderId="2" xfId="0" applyFont="1" applyFill="1" applyBorder="1" applyAlignment="1">
      <alignment horizontal="right"/>
    </xf>
    <xf numFmtId="10" fontId="1" fillId="10" borderId="2" xfId="0" applyNumberFormat="1" applyFont="1" applyFill="1" applyBorder="1"/>
    <xf numFmtId="4" fontId="37" fillId="3" borderId="27" xfId="0" applyNumberFormat="1" applyFont="1" applyFill="1" applyBorder="1" applyAlignment="1">
      <alignment horizontal="center" vertical="center" shrinkToFit="1"/>
    </xf>
    <xf numFmtId="164" fontId="38" fillId="8" borderId="24" xfId="0" applyNumberFormat="1" applyFont="1" applyFill="1" applyBorder="1" applyAlignment="1">
      <alignment horizontal="right" vertical="center"/>
    </xf>
    <xf numFmtId="164" fontId="39" fillId="8" borderId="24" xfId="0" applyNumberFormat="1" applyFont="1" applyFill="1" applyBorder="1" applyAlignment="1">
      <alignment horizontal="center" vertical="center"/>
    </xf>
    <xf numFmtId="164" fontId="3" fillId="8" borderId="2" xfId="0" applyNumberFormat="1" applyFont="1" applyFill="1" applyBorder="1" applyAlignment="1">
      <alignment horizontal="center"/>
    </xf>
    <xf numFmtId="0" fontId="1" fillId="7" borderId="35" xfId="0" applyFont="1" applyFill="1" applyBorder="1"/>
    <xf numFmtId="0" fontId="40" fillId="7" borderId="36" xfId="0" applyFont="1" applyFill="1" applyBorder="1" applyAlignment="1">
      <alignment horizontal="left" vertical="center"/>
    </xf>
    <xf numFmtId="0" fontId="1" fillId="7" borderId="36" xfId="0" applyFont="1" applyFill="1" applyBorder="1"/>
    <xf numFmtId="0" fontId="41" fillId="7" borderId="37" xfId="0" applyFont="1" applyFill="1" applyBorder="1" applyAlignment="1">
      <alignment horizontal="center"/>
    </xf>
    <xf numFmtId="0" fontId="42" fillId="0" borderId="0" xfId="0" applyFont="1"/>
    <xf numFmtId="164" fontId="30" fillId="8" borderId="2" xfId="0" applyNumberFormat="1" applyFont="1" applyFill="1" applyBorder="1" applyAlignment="1">
      <alignment horizontal="left"/>
    </xf>
    <xf numFmtId="164" fontId="38" fillId="8" borderId="24" xfId="0" applyNumberFormat="1" applyFont="1" applyFill="1" applyBorder="1" applyAlignment="1">
      <alignment horizontal="right"/>
    </xf>
    <xf numFmtId="167" fontId="39" fillId="8" borderId="24" xfId="0" applyNumberFormat="1" applyFont="1" applyFill="1" applyBorder="1" applyAlignment="1">
      <alignment horizontal="center" vertical="center"/>
    </xf>
    <xf numFmtId="10" fontId="24" fillId="8" borderId="2" xfId="0" applyNumberFormat="1" applyFont="1" applyFill="1" applyBorder="1" applyAlignment="1">
      <alignment horizontal="left"/>
    </xf>
    <xf numFmtId="0" fontId="20" fillId="8" borderId="40" xfId="0" applyFont="1" applyFill="1" applyBorder="1" applyAlignment="1">
      <alignment horizontal="center" vertical="center"/>
    </xf>
    <xf numFmtId="0" fontId="20" fillId="8" borderId="41" xfId="0" applyFont="1" applyFill="1" applyBorder="1" applyAlignment="1">
      <alignment horizontal="center" vertical="center"/>
    </xf>
    <xf numFmtId="164" fontId="3" fillId="8" borderId="41" xfId="0" applyNumberFormat="1" applyFont="1" applyFill="1" applyBorder="1" applyAlignment="1">
      <alignment horizontal="center" vertical="center"/>
    </xf>
    <xf numFmtId="164" fontId="3" fillId="8" borderId="42" xfId="0" applyNumberFormat="1" applyFont="1" applyFill="1" applyBorder="1" applyAlignment="1">
      <alignment horizontal="center" vertical="center"/>
    </xf>
    <xf numFmtId="0" fontId="20"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0" fillId="0" borderId="0" xfId="0" applyFont="1" applyAlignment="1">
      <alignment horizontal="center" vertical="center"/>
    </xf>
    <xf numFmtId="164" fontId="3" fillId="0" borderId="0" xfId="0" applyNumberFormat="1" applyFont="1" applyAlignment="1">
      <alignment horizontal="center" vertical="center"/>
    </xf>
    <xf numFmtId="0" fontId="44" fillId="0" borderId="0" xfId="0" applyFont="1" applyAlignment="1">
      <alignment horizontal="center" vertical="center"/>
    </xf>
    <xf numFmtId="0" fontId="1" fillId="0" borderId="0" xfId="0" applyFont="1" applyAlignment="1">
      <alignment horizontal="center"/>
    </xf>
    <xf numFmtId="0" fontId="45" fillId="0" borderId="0" xfId="0" applyFont="1" applyAlignment="1">
      <alignment horizontal="center" vertical="center"/>
    </xf>
    <xf numFmtId="14" fontId="1" fillId="0" borderId="0" xfId="0" applyNumberFormat="1" applyFont="1"/>
    <xf numFmtId="0" fontId="46" fillId="0" borderId="0" xfId="0" applyFont="1"/>
    <xf numFmtId="0" fontId="47" fillId="0" borderId="0" xfId="0" applyFont="1"/>
    <xf numFmtId="0" fontId="48" fillId="0" borderId="0" xfId="0" applyFont="1" applyAlignment="1">
      <alignment vertical="center"/>
    </xf>
    <xf numFmtId="0" fontId="47" fillId="0" borderId="0" xfId="0" applyFont="1" applyAlignment="1">
      <alignment horizontal="right"/>
    </xf>
    <xf numFmtId="0" fontId="49" fillId="0" borderId="0" xfId="0" applyFont="1"/>
    <xf numFmtId="0" fontId="50" fillId="0" borderId="0" xfId="0" applyFont="1" applyAlignment="1">
      <alignment horizontal="right"/>
    </xf>
    <xf numFmtId="0" fontId="50" fillId="0" borderId="0" xfId="0" applyFont="1"/>
    <xf numFmtId="0" fontId="51" fillId="0" borderId="0" xfId="0" applyFont="1"/>
    <xf numFmtId="0" fontId="52" fillId="0" borderId="0" xfId="0" applyFont="1"/>
    <xf numFmtId="0" fontId="53" fillId="0" borderId="0" xfId="0" applyFont="1" applyAlignment="1">
      <alignment vertical="center"/>
    </xf>
    <xf numFmtId="0" fontId="1" fillId="7" borderId="2" xfId="0" applyFont="1" applyFill="1" applyBorder="1"/>
    <xf numFmtId="2" fontId="1" fillId="7" borderId="2" xfId="0" applyNumberFormat="1" applyFont="1" applyFill="1" applyBorder="1"/>
    <xf numFmtId="0" fontId="54" fillId="4" borderId="2" xfId="0" applyFont="1" applyFill="1" applyBorder="1"/>
    <xf numFmtId="0" fontId="25" fillId="0" borderId="0" xfId="0" applyFont="1"/>
    <xf numFmtId="0" fontId="21" fillId="8" borderId="2" xfId="0" applyFont="1" applyFill="1" applyBorder="1" applyAlignment="1">
      <alignment horizontal="left" vertical="center"/>
    </xf>
    <xf numFmtId="0" fontId="20" fillId="8" borderId="47" xfId="0" applyFont="1" applyFill="1" applyBorder="1" applyAlignment="1">
      <alignment horizontal="center" vertical="center"/>
    </xf>
    <xf numFmtId="164" fontId="3" fillId="8" borderId="47" xfId="0" applyNumberFormat="1" applyFont="1" applyFill="1" applyBorder="1" applyAlignment="1">
      <alignment horizontal="center" vertical="center"/>
    </xf>
    <xf numFmtId="0" fontId="22" fillId="11" borderId="0" xfId="0" applyFont="1" applyFill="1" applyAlignment="1">
      <alignment horizontal="center"/>
    </xf>
    <xf numFmtId="165" fontId="20" fillId="7" borderId="0" xfId="0" applyNumberFormat="1" applyFont="1" applyFill="1" applyAlignment="1">
      <alignment horizontal="right" shrinkToFit="1"/>
    </xf>
    <xf numFmtId="0" fontId="3" fillId="8" borderId="2" xfId="0" applyFont="1" applyFill="1" applyBorder="1"/>
    <xf numFmtId="0" fontId="20" fillId="8" borderId="7" xfId="0" applyFont="1" applyFill="1" applyBorder="1" applyAlignment="1">
      <alignment horizontal="center"/>
    </xf>
    <xf numFmtId="165" fontId="3" fillId="8" borderId="47" xfId="0" applyNumberFormat="1" applyFont="1" applyFill="1" applyBorder="1" applyAlignment="1">
      <alignment horizontal="center" shrinkToFit="1"/>
    </xf>
    <xf numFmtId="0" fontId="20" fillId="8" borderId="50" xfId="0" applyFont="1" applyFill="1" applyBorder="1" applyAlignment="1">
      <alignment horizontal="center"/>
    </xf>
    <xf numFmtId="165" fontId="55" fillId="13" borderId="0" xfId="0" applyNumberFormat="1" applyFont="1" applyFill="1" applyAlignment="1">
      <alignment horizontal="right" shrinkToFit="1"/>
    </xf>
    <xf numFmtId="0" fontId="3" fillId="0" borderId="0" xfId="0" applyFont="1"/>
    <xf numFmtId="0" fontId="20" fillId="8" borderId="2" xfId="0" applyFont="1" applyFill="1" applyBorder="1" applyAlignment="1">
      <alignment horizontal="center"/>
    </xf>
    <xf numFmtId="165" fontId="57" fillId="7" borderId="53" xfId="0" applyNumberFormat="1" applyFont="1" applyFill="1" applyBorder="1" applyAlignment="1">
      <alignment horizontal="right" shrinkToFit="1"/>
    </xf>
    <xf numFmtId="165" fontId="57" fillId="7" borderId="24" xfId="0" applyNumberFormat="1" applyFont="1" applyFill="1" applyBorder="1" applyAlignment="1">
      <alignment horizontal="right" shrinkToFit="1"/>
    </xf>
    <xf numFmtId="0" fontId="20" fillId="8" borderId="14" xfId="0" applyFont="1" applyFill="1" applyBorder="1" applyAlignment="1">
      <alignment horizontal="center"/>
    </xf>
    <xf numFmtId="164" fontId="3" fillId="8" borderId="14" xfId="0" applyNumberFormat="1" applyFont="1" applyFill="1" applyBorder="1" applyAlignment="1">
      <alignment horizontal="center"/>
    </xf>
    <xf numFmtId="165" fontId="20" fillId="13" borderId="0" xfId="0" applyNumberFormat="1" applyFont="1" applyFill="1" applyAlignment="1">
      <alignment horizontal="right" shrinkToFit="1"/>
    </xf>
    <xf numFmtId="0" fontId="20" fillId="7" borderId="47" xfId="0" applyFont="1" applyFill="1" applyBorder="1" applyAlignment="1">
      <alignment horizontal="center"/>
    </xf>
    <xf numFmtId="164" fontId="3" fillId="7" borderId="47" xfId="0" applyNumberFormat="1" applyFont="1" applyFill="1" applyBorder="1" applyAlignment="1">
      <alignment horizontal="center"/>
    </xf>
    <xf numFmtId="164" fontId="3" fillId="7" borderId="47" xfId="0" applyNumberFormat="1" applyFont="1" applyFill="1" applyBorder="1" applyAlignment="1">
      <alignment horizontal="center" shrinkToFit="1"/>
    </xf>
    <xf numFmtId="0" fontId="58" fillId="11" borderId="0" xfId="0" applyFont="1" applyFill="1" applyAlignment="1">
      <alignment horizontal="center"/>
    </xf>
    <xf numFmtId="0" fontId="59" fillId="7" borderId="16" xfId="0" applyFont="1" applyFill="1" applyBorder="1" applyAlignment="1">
      <alignment horizontal="center"/>
    </xf>
    <xf numFmtId="0" fontId="59" fillId="8" borderId="16" xfId="0" applyFont="1" applyFill="1" applyBorder="1" applyAlignment="1">
      <alignment horizontal="center"/>
    </xf>
    <xf numFmtId="10" fontId="20" fillId="13" borderId="0" xfId="0" applyNumberFormat="1" applyFont="1" applyFill="1" applyAlignment="1">
      <alignment horizontal="right"/>
    </xf>
    <xf numFmtId="10" fontId="55" fillId="13" borderId="0" xfId="0" applyNumberFormat="1" applyFont="1" applyFill="1" applyAlignment="1">
      <alignment horizontal="right"/>
    </xf>
    <xf numFmtId="49" fontId="61" fillId="0" borderId="0" xfId="0" applyNumberFormat="1" applyFont="1" applyAlignment="1">
      <alignment vertical="center"/>
    </xf>
    <xf numFmtId="0" fontId="3" fillId="9" borderId="19" xfId="0" applyFont="1" applyFill="1" applyBorder="1"/>
    <xf numFmtId="0" fontId="3" fillId="9" borderId="2" xfId="0" applyFont="1" applyFill="1" applyBorder="1"/>
    <xf numFmtId="0" fontId="3" fillId="9" borderId="17" xfId="0" applyFont="1" applyFill="1" applyBorder="1"/>
    <xf numFmtId="0" fontId="62" fillId="9" borderId="2" xfId="0" applyFont="1" applyFill="1" applyBorder="1" applyAlignment="1">
      <alignment vertical="center"/>
    </xf>
    <xf numFmtId="0" fontId="62" fillId="9" borderId="2" xfId="0" applyFont="1" applyFill="1" applyBorder="1" applyAlignment="1">
      <alignment horizontal="center" vertical="center"/>
    </xf>
    <xf numFmtId="0" fontId="63" fillId="9" borderId="2" xfId="0" applyFont="1" applyFill="1" applyBorder="1" applyAlignment="1">
      <alignment vertical="center"/>
    </xf>
    <xf numFmtId="0" fontId="3" fillId="9" borderId="2" xfId="0" applyFont="1" applyFill="1" applyBorder="1" applyAlignment="1">
      <alignment vertical="center"/>
    </xf>
    <xf numFmtId="0" fontId="3" fillId="9" borderId="17" xfId="0" applyFont="1" applyFill="1" applyBorder="1" applyAlignment="1">
      <alignment vertical="center"/>
    </xf>
    <xf numFmtId="0" fontId="3" fillId="0" borderId="0" xfId="0" applyFont="1" applyAlignment="1">
      <alignment vertical="center"/>
    </xf>
    <xf numFmtId="10" fontId="57" fillId="7" borderId="53" xfId="0" applyNumberFormat="1" applyFont="1" applyFill="1" applyBorder="1" applyAlignment="1">
      <alignment horizontal="right" vertical="center"/>
    </xf>
    <xf numFmtId="10" fontId="57" fillId="7" borderId="24" xfId="0" applyNumberFormat="1" applyFont="1" applyFill="1" applyBorder="1" applyAlignment="1">
      <alignment horizontal="right" vertical="center"/>
    </xf>
    <xf numFmtId="10" fontId="23" fillId="7" borderId="0" xfId="0" applyNumberFormat="1" applyFont="1" applyFill="1" applyAlignment="1">
      <alignment horizontal="center" vertical="center"/>
    </xf>
    <xf numFmtId="0" fontId="64" fillId="15" borderId="58" xfId="0" applyFont="1" applyFill="1" applyBorder="1" applyAlignment="1">
      <alignment horizontal="center" vertical="center"/>
    </xf>
    <xf numFmtId="164" fontId="30" fillId="8" borderId="14" xfId="0" applyNumberFormat="1" applyFont="1" applyFill="1" applyBorder="1" applyAlignment="1">
      <alignment horizontal="center" vertical="center"/>
    </xf>
    <xf numFmtId="4" fontId="65" fillId="13" borderId="0" xfId="0" applyNumberFormat="1" applyFont="1" applyFill="1" applyAlignment="1">
      <alignment horizontal="center" vertical="center" shrinkToFit="1"/>
    </xf>
    <xf numFmtId="49" fontId="4" fillId="2" borderId="0" xfId="0" applyNumberFormat="1" applyFont="1" applyFill="1" applyAlignment="1">
      <alignment horizontal="right" vertical="center"/>
    </xf>
    <xf numFmtId="49" fontId="66" fillId="2" borderId="0" xfId="0" applyNumberFormat="1" applyFont="1" applyFill="1" applyAlignment="1">
      <alignment vertical="center"/>
    </xf>
    <xf numFmtId="164" fontId="67" fillId="7" borderId="24" xfId="0" applyNumberFormat="1" applyFont="1" applyFill="1" applyBorder="1" applyAlignment="1">
      <alignment horizontal="center" vertical="center"/>
    </xf>
    <xf numFmtId="0" fontId="22" fillId="15" borderId="59" xfId="0" applyFont="1" applyFill="1" applyBorder="1" applyAlignment="1">
      <alignment horizontal="center" vertical="center"/>
    </xf>
    <xf numFmtId="164" fontId="68" fillId="7" borderId="60" xfId="0" applyNumberFormat="1" applyFont="1" applyFill="1" applyBorder="1" applyAlignment="1">
      <alignment shrinkToFit="1"/>
    </xf>
    <xf numFmtId="3" fontId="69" fillId="9" borderId="2" xfId="0" applyNumberFormat="1" applyFont="1" applyFill="1" applyBorder="1" applyAlignment="1">
      <alignment vertical="center"/>
    </xf>
    <xf numFmtId="0" fontId="3" fillId="9" borderId="2" xfId="0" applyFont="1" applyFill="1" applyBorder="1" applyAlignment="1">
      <alignment vertical="center" shrinkToFit="1"/>
    </xf>
    <xf numFmtId="164" fontId="55" fillId="13" borderId="60" xfId="0" applyNumberFormat="1" applyFont="1" applyFill="1" applyBorder="1" applyAlignment="1">
      <alignment shrinkToFit="1"/>
    </xf>
    <xf numFmtId="3" fontId="39" fillId="9" borderId="2" xfId="0" applyNumberFormat="1" applyFont="1" applyFill="1" applyBorder="1" applyAlignment="1">
      <alignment vertical="center"/>
    </xf>
    <xf numFmtId="3" fontId="39" fillId="9" borderId="17" xfId="0" applyNumberFormat="1" applyFont="1" applyFill="1" applyBorder="1" applyAlignment="1">
      <alignment vertical="center"/>
    </xf>
    <xf numFmtId="3" fontId="39" fillId="0" borderId="0" xfId="0" applyNumberFormat="1" applyFont="1" applyAlignment="1">
      <alignment vertical="center"/>
    </xf>
    <xf numFmtId="10" fontId="55" fillId="13" borderId="60" xfId="0" applyNumberFormat="1" applyFont="1" applyFill="1" applyBorder="1" applyAlignment="1">
      <alignment shrinkToFit="1"/>
    </xf>
    <xf numFmtId="0" fontId="39" fillId="9" borderId="2" xfId="0" applyFont="1" applyFill="1" applyBorder="1" applyAlignment="1">
      <alignment horizontal="right"/>
    </xf>
    <xf numFmtId="0" fontId="3" fillId="9" borderId="61" xfId="0" applyFont="1" applyFill="1" applyBorder="1"/>
    <xf numFmtId="0" fontId="3" fillId="9" borderId="62" xfId="0" applyFont="1" applyFill="1" applyBorder="1" applyAlignment="1">
      <alignment vertical="center"/>
    </xf>
    <xf numFmtId="0" fontId="39" fillId="9" borderId="62" xfId="0" applyFont="1" applyFill="1" applyBorder="1" applyAlignment="1">
      <alignment horizontal="right"/>
    </xf>
    <xf numFmtId="3" fontId="39" fillId="9" borderId="62" xfId="0" applyNumberFormat="1" applyFont="1" applyFill="1" applyBorder="1" applyAlignment="1">
      <alignment vertical="center"/>
    </xf>
    <xf numFmtId="3" fontId="39" fillId="9" borderId="63" xfId="0" applyNumberFormat="1" applyFont="1" applyFill="1" applyBorder="1" applyAlignment="1">
      <alignment vertical="center"/>
    </xf>
    <xf numFmtId="0" fontId="67" fillId="9" borderId="2" xfId="0" applyFont="1" applyFill="1" applyBorder="1" applyAlignment="1">
      <alignment vertical="center"/>
    </xf>
    <xf numFmtId="0" fontId="3" fillId="9" borderId="40" xfId="0" applyFont="1" applyFill="1" applyBorder="1"/>
    <xf numFmtId="0" fontId="3" fillId="9" borderId="41" xfId="0" applyFont="1" applyFill="1" applyBorder="1" applyAlignment="1">
      <alignment vertical="center"/>
    </xf>
    <xf numFmtId="0" fontId="39" fillId="9" borderId="41" xfId="0" applyFont="1" applyFill="1" applyBorder="1" applyAlignment="1">
      <alignment horizontal="right"/>
    </xf>
    <xf numFmtId="3" fontId="39" fillId="9" borderId="41" xfId="0" applyNumberFormat="1" applyFont="1" applyFill="1" applyBorder="1" applyAlignment="1">
      <alignment vertical="center"/>
    </xf>
    <xf numFmtId="3" fontId="39" fillId="9" borderId="42" xfId="0" applyNumberFormat="1" applyFont="1" applyFill="1" applyBorder="1" applyAlignment="1">
      <alignment vertical="center"/>
    </xf>
    <xf numFmtId="0" fontId="35" fillId="9" borderId="2" xfId="0" applyFont="1" applyFill="1" applyBorder="1" applyAlignment="1">
      <alignment vertical="center"/>
    </xf>
    <xf numFmtId="0" fontId="55" fillId="9" borderId="2" xfId="0" applyFont="1" applyFill="1" applyBorder="1"/>
    <xf numFmtId="0" fontId="67" fillId="9" borderId="2" xfId="0" applyFont="1" applyFill="1" applyBorder="1"/>
    <xf numFmtId="0" fontId="71" fillId="9" borderId="2" xfId="0" applyFont="1" applyFill="1" applyBorder="1"/>
    <xf numFmtId="0" fontId="72" fillId="9" borderId="2" xfId="0" applyFont="1" applyFill="1" applyBorder="1"/>
    <xf numFmtId="0" fontId="39" fillId="0" borderId="0" xfId="0" applyFont="1" applyAlignment="1">
      <alignment horizontal="right"/>
    </xf>
    <xf numFmtId="0" fontId="73" fillId="8" borderId="47" xfId="0" applyFont="1" applyFill="1" applyBorder="1" applyAlignment="1">
      <alignment horizontal="center" vertical="center"/>
    </xf>
    <xf numFmtId="0" fontId="73" fillId="8" borderId="7" xfId="0" applyFont="1" applyFill="1" applyBorder="1" applyAlignment="1">
      <alignment horizontal="center"/>
    </xf>
    <xf numFmtId="0" fontId="73" fillId="8" borderId="50" xfId="0" applyFont="1" applyFill="1" applyBorder="1" applyAlignment="1">
      <alignment horizontal="center"/>
    </xf>
    <xf numFmtId="0" fontId="73" fillId="8" borderId="2" xfId="0" applyFont="1" applyFill="1" applyBorder="1" applyAlignment="1">
      <alignment horizontal="center"/>
    </xf>
    <xf numFmtId="165" fontId="67" fillId="7" borderId="24" xfId="0" applyNumberFormat="1" applyFont="1" applyFill="1" applyBorder="1" applyAlignment="1">
      <alignment horizontal="center" vertical="center"/>
    </xf>
    <xf numFmtId="0" fontId="73" fillId="8" borderId="14" xfId="0" applyFont="1" applyFill="1" applyBorder="1" applyAlignment="1">
      <alignment horizontal="center"/>
    </xf>
    <xf numFmtId="164" fontId="20" fillId="13" borderId="0" xfId="0" applyNumberFormat="1" applyFont="1" applyFill="1" applyAlignment="1">
      <alignment horizontal="right"/>
    </xf>
    <xf numFmtId="0" fontId="73" fillId="8" borderId="47" xfId="0" applyFont="1" applyFill="1" applyBorder="1" applyAlignment="1">
      <alignment horizontal="center"/>
    </xf>
    <xf numFmtId="164" fontId="74" fillId="8" borderId="47" xfId="0" applyNumberFormat="1" applyFont="1" applyFill="1" applyBorder="1" applyAlignment="1">
      <alignment horizontal="center"/>
    </xf>
    <xf numFmtId="164" fontId="3" fillId="8" borderId="47" xfId="0" applyNumberFormat="1" applyFont="1" applyFill="1" applyBorder="1" applyAlignment="1">
      <alignment horizontal="center"/>
    </xf>
    <xf numFmtId="164" fontId="75" fillId="7" borderId="0" xfId="0" applyNumberFormat="1" applyFont="1" applyFill="1" applyAlignment="1">
      <alignment horizontal="right"/>
    </xf>
    <xf numFmtId="166" fontId="1" fillId="0" borderId="0" xfId="0" applyNumberFormat="1" applyFont="1"/>
    <xf numFmtId="0" fontId="26" fillId="0" borderId="0" xfId="0" applyFont="1" applyAlignment="1">
      <alignment horizontal="center"/>
    </xf>
    <xf numFmtId="0" fontId="76" fillId="0" borderId="0" xfId="0" applyFont="1"/>
    <xf numFmtId="0" fontId="26" fillId="0" borderId="0" xfId="0" applyFont="1"/>
    <xf numFmtId="164" fontId="55" fillId="13" borderId="0" xfId="0" applyNumberFormat="1" applyFont="1" applyFill="1" applyAlignment="1">
      <alignment horizontal="right"/>
    </xf>
    <xf numFmtId="164" fontId="57" fillId="7" borderId="53" xfId="0" applyNumberFormat="1" applyFont="1" applyFill="1" applyBorder="1" applyAlignment="1">
      <alignment horizontal="right"/>
    </xf>
    <xf numFmtId="164" fontId="57" fillId="7" borderId="24" xfId="0" applyNumberFormat="1" applyFont="1" applyFill="1" applyBorder="1" applyAlignment="1">
      <alignment horizontal="right"/>
    </xf>
    <xf numFmtId="0" fontId="73" fillId="8" borderId="14" xfId="0" applyFont="1" applyFill="1" applyBorder="1" applyAlignment="1">
      <alignment horizontal="center" vertical="center"/>
    </xf>
    <xf numFmtId="164" fontId="74" fillId="8" borderId="47" xfId="0" applyNumberFormat="1" applyFont="1" applyFill="1" applyBorder="1" applyAlignment="1">
      <alignment horizontal="center" vertical="center"/>
    </xf>
    <xf numFmtId="0" fontId="14" fillId="8" borderId="0" xfId="0" applyFont="1" applyFill="1"/>
    <xf numFmtId="10" fontId="57" fillId="7" borderId="53" xfId="0" applyNumberFormat="1" applyFont="1" applyFill="1" applyBorder="1" applyAlignment="1">
      <alignment horizontal="right"/>
    </xf>
    <xf numFmtId="10" fontId="57" fillId="7" borderId="24" xfId="0" applyNumberFormat="1" applyFont="1" applyFill="1" applyBorder="1" applyAlignment="1">
      <alignment horizontal="right"/>
    </xf>
    <xf numFmtId="0" fontId="73" fillId="8" borderId="7" xfId="0" applyFont="1" applyFill="1" applyBorder="1" applyAlignment="1">
      <alignment horizontal="center" vertical="center"/>
    </xf>
    <xf numFmtId="0" fontId="73" fillId="8" borderId="2" xfId="0" applyFont="1" applyFill="1" applyBorder="1" applyAlignment="1">
      <alignment horizontal="center" vertical="center"/>
    </xf>
    <xf numFmtId="164" fontId="24" fillId="8" borderId="2" xfId="0" applyNumberFormat="1" applyFont="1" applyFill="1" applyBorder="1" applyAlignment="1">
      <alignment horizontal="center" vertical="center"/>
    </xf>
    <xf numFmtId="4" fontId="77" fillId="13" borderId="0" xfId="0" applyNumberFormat="1" applyFont="1" applyFill="1" applyAlignment="1">
      <alignment horizontal="center" vertical="center" shrinkToFit="1"/>
    </xf>
    <xf numFmtId="164" fontId="30" fillId="8" borderId="2" xfId="0" applyNumberFormat="1" applyFont="1" applyFill="1" applyBorder="1" applyAlignment="1">
      <alignment horizontal="center"/>
    </xf>
    <xf numFmtId="10" fontId="24" fillId="8" borderId="19" xfId="0" applyNumberFormat="1" applyFont="1" applyFill="1" applyBorder="1" applyAlignment="1">
      <alignment horizontal="left"/>
    </xf>
    <xf numFmtId="0" fontId="1" fillId="0" borderId="65" xfId="0" applyFont="1" applyBorder="1"/>
    <xf numFmtId="0" fontId="1" fillId="0" borderId="1" xfId="0" applyFont="1" applyBorder="1"/>
    <xf numFmtId="0" fontId="22" fillId="5" borderId="0" xfId="0" applyFont="1" applyFill="1" applyAlignment="1">
      <alignment horizontal="center"/>
    </xf>
    <xf numFmtId="164" fontId="3" fillId="8" borderId="14" xfId="0" applyNumberFormat="1" applyFont="1" applyFill="1" applyBorder="1" applyAlignment="1">
      <alignment horizontal="center" shrinkToFit="1"/>
    </xf>
    <xf numFmtId="164" fontId="20" fillId="13" borderId="0" xfId="0" applyNumberFormat="1" applyFont="1" applyFill="1" applyAlignment="1">
      <alignment horizontal="right" shrinkToFit="1"/>
    </xf>
    <xf numFmtId="0" fontId="20" fillId="8" borderId="47" xfId="0" applyFont="1" applyFill="1" applyBorder="1" applyAlignment="1">
      <alignment horizontal="center"/>
    </xf>
    <xf numFmtId="164" fontId="3" fillId="8" borderId="47" xfId="0" applyNumberFormat="1" applyFont="1" applyFill="1" applyBorder="1" applyAlignment="1">
      <alignment horizontal="center" shrinkToFit="1"/>
    </xf>
    <xf numFmtId="0" fontId="58" fillId="5" borderId="0" xfId="0" applyFont="1" applyFill="1" applyAlignment="1">
      <alignment horizontal="center"/>
    </xf>
    <xf numFmtId="164" fontId="57" fillId="7" borderId="0" xfId="0" applyNumberFormat="1" applyFont="1" applyFill="1" applyAlignment="1">
      <alignment horizontal="right" shrinkToFit="1"/>
    </xf>
    <xf numFmtId="0" fontId="67" fillId="8" borderId="16" xfId="0" applyFont="1" applyFill="1" applyBorder="1" applyAlignment="1">
      <alignment horizontal="center"/>
    </xf>
    <xf numFmtId="164" fontId="55" fillId="13" borderId="0" xfId="0" applyNumberFormat="1" applyFont="1" applyFill="1" applyAlignment="1">
      <alignment horizontal="right" shrinkToFit="1"/>
    </xf>
    <xf numFmtId="164" fontId="57" fillId="7" borderId="53" xfId="0" applyNumberFormat="1" applyFont="1" applyFill="1" applyBorder="1" applyAlignment="1">
      <alignment horizontal="right" shrinkToFit="1"/>
    </xf>
    <xf numFmtId="164" fontId="57" fillId="7" borderId="24" xfId="0" applyNumberFormat="1" applyFont="1" applyFill="1" applyBorder="1" applyAlignment="1">
      <alignment horizontal="right" shrinkToFit="1"/>
    </xf>
    <xf numFmtId="164" fontId="3" fillId="8" borderId="14" xfId="0" applyNumberFormat="1" applyFont="1" applyFill="1" applyBorder="1" applyAlignment="1">
      <alignment horizontal="center" vertical="center" shrinkToFit="1"/>
    </xf>
    <xf numFmtId="10" fontId="20" fillId="13" borderId="0" xfId="0" applyNumberFormat="1" applyFont="1" applyFill="1" applyAlignment="1">
      <alignment horizontal="right" shrinkToFit="1"/>
    </xf>
    <xf numFmtId="164" fontId="3" fillId="8" borderId="47" xfId="0" applyNumberFormat="1" applyFont="1" applyFill="1" applyBorder="1" applyAlignment="1">
      <alignment horizontal="center" vertical="center" shrinkToFit="1"/>
    </xf>
    <xf numFmtId="10" fontId="55" fillId="13" borderId="0" xfId="0" applyNumberFormat="1" applyFont="1" applyFill="1" applyAlignment="1">
      <alignment horizontal="right" shrinkToFit="1"/>
    </xf>
    <xf numFmtId="10" fontId="57" fillId="7" borderId="53" xfId="0" applyNumberFormat="1" applyFont="1" applyFill="1" applyBorder="1" applyAlignment="1">
      <alignment horizontal="right" shrinkToFit="1"/>
    </xf>
    <xf numFmtId="10" fontId="57" fillId="7" borderId="24" xfId="0" applyNumberFormat="1" applyFont="1" applyFill="1" applyBorder="1" applyAlignment="1">
      <alignment horizontal="right" shrinkToFit="1"/>
    </xf>
    <xf numFmtId="49" fontId="78" fillId="0" borderId="0" xfId="0" applyNumberFormat="1" applyFont="1" applyAlignment="1">
      <alignment vertical="center"/>
    </xf>
    <xf numFmtId="0" fontId="20" fillId="9" borderId="2" xfId="0" applyFont="1" applyFill="1" applyBorder="1" applyAlignment="1">
      <alignment vertical="top"/>
    </xf>
    <xf numFmtId="0" fontId="7" fillId="9" borderId="2" xfId="0" applyFont="1" applyFill="1" applyBorder="1" applyAlignment="1">
      <alignment horizontal="center" vertical="center"/>
    </xf>
    <xf numFmtId="3" fontId="79" fillId="0" borderId="0" xfId="0" applyNumberFormat="1" applyFont="1" applyAlignment="1">
      <alignment vertical="center"/>
    </xf>
    <xf numFmtId="10" fontId="23" fillId="7" borderId="0" xfId="0" applyNumberFormat="1" applyFont="1" applyFill="1" applyAlignment="1">
      <alignment horizontal="right" shrinkToFit="1"/>
    </xf>
    <xf numFmtId="0" fontId="2" fillId="0" borderId="0" xfId="0" applyFont="1" applyAlignment="1">
      <alignment vertical="center"/>
    </xf>
    <xf numFmtId="0" fontId="16" fillId="16" borderId="66" xfId="0" applyFont="1" applyFill="1" applyBorder="1" applyAlignment="1">
      <alignment horizontal="center" vertical="center"/>
    </xf>
    <xf numFmtId="0" fontId="80" fillId="15" borderId="69" xfId="0" applyFont="1" applyFill="1" applyBorder="1" applyAlignment="1">
      <alignment horizontal="center" vertical="center"/>
    </xf>
    <xf numFmtId="0" fontId="80" fillId="15" borderId="70" xfId="0" applyFont="1" applyFill="1" applyBorder="1" applyAlignment="1">
      <alignment horizontal="center" vertical="center"/>
    </xf>
    <xf numFmtId="165" fontId="68" fillId="7" borderId="71" xfId="0" applyNumberFormat="1" applyFont="1" applyFill="1" applyBorder="1" applyAlignment="1">
      <alignment shrinkToFit="1"/>
    </xf>
    <xf numFmtId="164" fontId="68" fillId="7" borderId="71" xfId="0" applyNumberFormat="1" applyFont="1" applyFill="1" applyBorder="1" applyAlignment="1">
      <alignment shrinkToFit="1"/>
    </xf>
    <xf numFmtId="3" fontId="27" fillId="9" borderId="2" xfId="0" applyNumberFormat="1" applyFont="1" applyFill="1" applyBorder="1" applyAlignment="1">
      <alignment vertical="center"/>
    </xf>
    <xf numFmtId="2" fontId="80" fillId="15" borderId="69" xfId="0" applyNumberFormat="1" applyFont="1" applyFill="1" applyBorder="1" applyAlignment="1">
      <alignment horizontal="center" vertical="center"/>
    </xf>
    <xf numFmtId="2" fontId="80" fillId="15" borderId="70" xfId="0" applyNumberFormat="1" applyFont="1" applyFill="1" applyBorder="1" applyAlignment="1">
      <alignment horizontal="center" vertical="center"/>
    </xf>
    <xf numFmtId="4" fontId="55" fillId="13" borderId="71" xfId="0" applyNumberFormat="1" applyFont="1" applyFill="1" applyBorder="1"/>
    <xf numFmtId="0" fontId="39" fillId="13" borderId="40" xfId="0" applyFont="1" applyFill="1" applyBorder="1" applyAlignment="1">
      <alignment horizontal="right" vertical="center"/>
    </xf>
    <xf numFmtId="164" fontId="68" fillId="7" borderId="72" xfId="0" applyNumberFormat="1" applyFont="1" applyFill="1" applyBorder="1"/>
    <xf numFmtId="164" fontId="23" fillId="7" borderId="0" xfId="0" applyNumberFormat="1" applyFont="1" applyFill="1" applyAlignment="1">
      <alignment horizontal="right" shrinkToFit="1"/>
    </xf>
    <xf numFmtId="164" fontId="3" fillId="8" borderId="7" xfId="0" applyNumberFormat="1" applyFont="1" applyFill="1" applyBorder="1" applyAlignment="1">
      <alignment horizontal="center" vertical="center" shrinkToFit="1"/>
    </xf>
    <xf numFmtId="164" fontId="3" fillId="8" borderId="2" xfId="0" applyNumberFormat="1" applyFont="1" applyFill="1" applyBorder="1" applyAlignment="1">
      <alignment horizontal="center" vertical="center" shrinkToFit="1"/>
    </xf>
    <xf numFmtId="0" fontId="39" fillId="13" borderId="73" xfId="0" applyFont="1" applyFill="1" applyBorder="1" applyAlignment="1">
      <alignment horizontal="right" vertical="center"/>
    </xf>
    <xf numFmtId="164" fontId="68" fillId="7" borderId="74" xfId="0" applyNumberFormat="1" applyFont="1" applyFill="1" applyBorder="1"/>
    <xf numFmtId="10" fontId="55" fillId="13" borderId="71" xfId="0" applyNumberFormat="1" applyFont="1" applyFill="1" applyBorder="1"/>
    <xf numFmtId="0" fontId="3" fillId="9" borderId="62" xfId="0" applyFont="1" applyFill="1" applyBorder="1"/>
    <xf numFmtId="0" fontId="20" fillId="9" borderId="62" xfId="0" applyFont="1" applyFill="1" applyBorder="1" applyAlignment="1">
      <alignment vertical="center"/>
    </xf>
    <xf numFmtId="0" fontId="20" fillId="9" borderId="2" xfId="0" applyFont="1" applyFill="1" applyBorder="1" applyAlignment="1">
      <alignment vertical="center"/>
    </xf>
    <xf numFmtId="4" fontId="35" fillId="13" borderId="0" xfId="0" applyNumberFormat="1" applyFont="1" applyFill="1" applyAlignment="1">
      <alignment horizontal="center" vertical="center" shrinkToFit="1"/>
    </xf>
    <xf numFmtId="0" fontId="81" fillId="9" borderId="2" xfId="0" applyFont="1" applyFill="1" applyBorder="1" applyAlignment="1">
      <alignment vertical="center"/>
    </xf>
    <xf numFmtId="164" fontId="67" fillId="7" borderId="24" xfId="0" applyNumberFormat="1" applyFont="1" applyFill="1" applyBorder="1" applyAlignment="1">
      <alignment horizontal="center"/>
    </xf>
    <xf numFmtId="0" fontId="73" fillId="16" borderId="66" xfId="0" applyFont="1" applyFill="1" applyBorder="1" applyAlignment="1">
      <alignment horizontal="center" vertical="center"/>
    </xf>
    <xf numFmtId="0" fontId="80" fillId="15" borderId="58" xfId="0" applyFont="1" applyFill="1" applyBorder="1" applyAlignment="1">
      <alignment horizontal="center" vertical="center"/>
    </xf>
    <xf numFmtId="0" fontId="80" fillId="15" borderId="75" xfId="0" applyFont="1" applyFill="1" applyBorder="1" applyAlignment="1">
      <alignment horizontal="center" vertical="center"/>
    </xf>
    <xf numFmtId="2" fontId="80" fillId="15" borderId="58" xfId="0" applyNumberFormat="1" applyFont="1" applyFill="1" applyBorder="1" applyAlignment="1">
      <alignment horizontal="center" vertical="center"/>
    </xf>
    <xf numFmtId="165" fontId="67" fillId="7" borderId="24" xfId="0" applyNumberFormat="1" applyFont="1" applyFill="1" applyBorder="1" applyAlignment="1">
      <alignment horizontal="center"/>
    </xf>
    <xf numFmtId="2" fontId="80" fillId="15" borderId="75" xfId="0" applyNumberFormat="1" applyFont="1" applyFill="1" applyBorder="1" applyAlignment="1">
      <alignment horizontal="center" vertical="center"/>
    </xf>
    <xf numFmtId="0" fontId="54" fillId="0" borderId="0" xfId="0" applyFont="1"/>
    <xf numFmtId="0" fontId="82" fillId="9" borderId="2" xfId="0" applyFont="1" applyFill="1" applyBorder="1" applyAlignment="1">
      <alignment vertical="center"/>
    </xf>
    <xf numFmtId="0" fontId="79" fillId="0" borderId="0" xfId="0" applyFont="1" applyAlignment="1">
      <alignment horizontal="right"/>
    </xf>
    <xf numFmtId="0" fontId="83" fillId="0" borderId="0" xfId="0" applyFont="1"/>
    <xf numFmtId="0" fontId="3" fillId="8" borderId="47" xfId="0" applyFont="1" applyFill="1" applyBorder="1"/>
    <xf numFmtId="0" fontId="74" fillId="8" borderId="9" xfId="0" applyFont="1" applyFill="1" applyBorder="1" applyAlignment="1">
      <alignment horizontal="center" vertical="center"/>
    </xf>
    <xf numFmtId="0" fontId="3" fillId="8" borderId="11" xfId="0" applyFont="1" applyFill="1" applyBorder="1"/>
    <xf numFmtId="0" fontId="3" fillId="8" borderId="12" xfId="0" applyFont="1" applyFill="1" applyBorder="1"/>
    <xf numFmtId="0" fontId="84" fillId="8" borderId="7" xfId="0" applyFont="1" applyFill="1" applyBorder="1"/>
    <xf numFmtId="0" fontId="3" fillId="8" borderId="17" xfId="0" applyFont="1" applyFill="1" applyBorder="1"/>
    <xf numFmtId="0" fontId="86" fillId="8" borderId="2" xfId="0" applyFont="1" applyFill="1" applyBorder="1"/>
    <xf numFmtId="0" fontId="87" fillId="8" borderId="2" xfId="0" applyFont="1" applyFill="1" applyBorder="1"/>
    <xf numFmtId="0" fontId="88" fillId="8" borderId="2" xfId="0" applyFont="1" applyFill="1" applyBorder="1" applyAlignment="1"/>
    <xf numFmtId="0" fontId="55" fillId="8" borderId="2" xfId="0" applyFont="1" applyFill="1" applyBorder="1" applyAlignment="1">
      <alignment vertical="center"/>
    </xf>
    <xf numFmtId="0" fontId="89" fillId="8" borderId="2" xfId="0" applyFont="1" applyFill="1" applyBorder="1"/>
    <xf numFmtId="0" fontId="39" fillId="8" borderId="2" xfId="0" applyFont="1" applyFill="1" applyBorder="1"/>
    <xf numFmtId="0" fontId="67" fillId="8" borderId="2" xfId="0" applyFont="1" applyFill="1" applyBorder="1"/>
    <xf numFmtId="0" fontId="55" fillId="8" borderId="2" xfId="0" applyFont="1" applyFill="1" applyBorder="1"/>
    <xf numFmtId="0" fontId="3" fillId="8" borderId="2" xfId="0" applyFont="1" applyFill="1" applyBorder="1" applyAlignment="1">
      <alignment horizontal="left"/>
    </xf>
    <xf numFmtId="0" fontId="90" fillId="8" borderId="2" xfId="0" applyFont="1" applyFill="1" applyBorder="1" applyAlignment="1">
      <alignment vertical="center"/>
    </xf>
    <xf numFmtId="0" fontId="91" fillId="8" borderId="2" xfId="0" applyFont="1" applyFill="1" applyBorder="1"/>
    <xf numFmtId="0" fontId="3" fillId="8" borderId="76" xfId="0" applyFont="1" applyFill="1" applyBorder="1"/>
    <xf numFmtId="0" fontId="3" fillId="8" borderId="41" xfId="0" applyFont="1" applyFill="1" applyBorder="1"/>
    <xf numFmtId="0" fontId="3" fillId="8" borderId="42" xfId="0" applyFont="1" applyFill="1" applyBorder="1"/>
    <xf numFmtId="0" fontId="92" fillId="0" borderId="0" xfId="0" applyFont="1"/>
    <xf numFmtId="0" fontId="93" fillId="0" borderId="0" xfId="0" applyFont="1"/>
    <xf numFmtId="0" fontId="33" fillId="12" borderId="43" xfId="0" applyFont="1" applyFill="1" applyBorder="1" applyAlignment="1">
      <alignment horizontal="center" vertical="center"/>
    </xf>
    <xf numFmtId="0" fontId="14" fillId="0" borderId="44" xfId="0" applyFont="1" applyBorder="1"/>
    <xf numFmtId="0" fontId="14" fillId="0" borderId="45" xfId="0" applyFont="1" applyBorder="1"/>
    <xf numFmtId="0" fontId="14" fillId="0" borderId="4" xfId="0" applyFont="1" applyBorder="1"/>
    <xf numFmtId="0" fontId="14" fillId="0" borderId="25" xfId="0" applyFont="1" applyBorder="1"/>
    <xf numFmtId="0" fontId="14" fillId="0" borderId="46" xfId="0" applyFont="1" applyBorder="1"/>
    <xf numFmtId="0" fontId="4" fillId="2" borderId="0" xfId="0" applyFont="1" applyFill="1" applyAlignment="1">
      <alignment horizontal="center" vertical="center"/>
    </xf>
    <xf numFmtId="0" fontId="0" fillId="0" borderId="0" xfId="0" applyFont="1" applyAlignment="1"/>
    <xf numFmtId="0" fontId="11" fillId="5" borderId="0" xfId="0" applyFont="1" applyFill="1" applyAlignment="1">
      <alignment horizontal="center" vertical="center"/>
    </xf>
    <xf numFmtId="0" fontId="13" fillId="7" borderId="4" xfId="0" applyFont="1" applyFill="1" applyBorder="1" applyAlignment="1">
      <alignment horizontal="center"/>
    </xf>
    <xf numFmtId="0" fontId="14" fillId="0" borderId="5" xfId="0" applyFont="1" applyBorder="1"/>
    <xf numFmtId="49" fontId="20" fillId="7" borderId="18" xfId="0" applyNumberFormat="1" applyFont="1" applyFill="1" applyBorder="1" applyAlignment="1">
      <alignment horizontal="left"/>
    </xf>
    <xf numFmtId="0" fontId="34" fillId="7" borderId="30" xfId="0" applyFont="1" applyFill="1" applyBorder="1" applyAlignment="1">
      <alignment horizontal="left" vertical="center"/>
    </xf>
    <xf numFmtId="0" fontId="14" fillId="0" borderId="31" xfId="0" applyFont="1" applyBorder="1"/>
    <xf numFmtId="0" fontId="14" fillId="0" borderId="32" xfId="0" applyFont="1" applyBorder="1"/>
    <xf numFmtId="164" fontId="19" fillId="8" borderId="9" xfId="0" applyNumberFormat="1" applyFont="1" applyFill="1" applyBorder="1" applyAlignment="1">
      <alignment horizontal="center" vertical="center"/>
    </xf>
    <xf numFmtId="0" fontId="14" fillId="0" borderId="10" xfId="0" applyFont="1" applyBorder="1"/>
    <xf numFmtId="0" fontId="14" fillId="0" borderId="11" xfId="0" applyFont="1" applyBorder="1"/>
    <xf numFmtId="164" fontId="23" fillId="7" borderId="0" xfId="0" applyNumberFormat="1" applyFont="1" applyFill="1" applyAlignment="1">
      <alignment horizontal="center" vertical="center" shrinkToFit="1"/>
    </xf>
    <xf numFmtId="164" fontId="24" fillId="8" borderId="20" xfId="0" applyNumberFormat="1" applyFont="1" applyFill="1" applyBorder="1" applyAlignment="1">
      <alignment horizontal="left" vertical="center"/>
    </xf>
    <xf numFmtId="0" fontId="14" fillId="0" borderId="21" xfId="0" applyFont="1" applyBorder="1"/>
    <xf numFmtId="164" fontId="43" fillId="8" borderId="38" xfId="0" applyNumberFormat="1" applyFont="1" applyFill="1" applyBorder="1" applyAlignment="1">
      <alignment horizontal="center"/>
    </xf>
    <xf numFmtId="0" fontId="14" fillId="0" borderId="39" xfId="0" applyFont="1" applyBorder="1"/>
    <xf numFmtId="49" fontId="60" fillId="14" borderId="54" xfId="0" applyNumberFormat="1" applyFont="1" applyFill="1" applyBorder="1" applyAlignment="1">
      <alignment horizontal="center" vertical="center"/>
    </xf>
    <xf numFmtId="0" fontId="14" fillId="0" borderId="55" xfId="0" applyFont="1" applyBorder="1"/>
    <xf numFmtId="0" fontId="14" fillId="0" borderId="56" xfId="0" applyFont="1" applyBorder="1"/>
    <xf numFmtId="49" fontId="12" fillId="6" borderId="3" xfId="0" applyNumberFormat="1" applyFont="1" applyFill="1" applyBorder="1" applyAlignment="1">
      <alignment horizontal="center" vertical="center" shrinkToFit="1"/>
    </xf>
    <xf numFmtId="0" fontId="14" fillId="0" borderId="22" xfId="0" applyFont="1" applyBorder="1"/>
    <xf numFmtId="0" fontId="14" fillId="0" borderId="23" xfId="0" applyFont="1" applyBorder="1"/>
    <xf numFmtId="0" fontId="56" fillId="7" borderId="51" xfId="0" applyFont="1" applyFill="1" applyBorder="1" applyAlignment="1">
      <alignment horizontal="right" vertical="center"/>
    </xf>
    <xf numFmtId="0" fontId="14" fillId="0" borderId="52" xfId="0" applyFont="1" applyBorder="1"/>
    <xf numFmtId="164" fontId="22" fillId="2" borderId="0" xfId="0" applyNumberFormat="1" applyFont="1" applyFill="1" applyAlignment="1">
      <alignment horizontal="center"/>
    </xf>
    <xf numFmtId="0" fontId="16" fillId="15" borderId="67" xfId="0" applyFont="1" applyFill="1" applyBorder="1" applyAlignment="1">
      <alignment horizontal="center" vertical="center"/>
    </xf>
    <xf numFmtId="0" fontId="14" fillId="0" borderId="68" xfId="0" applyFont="1" applyBorder="1"/>
    <xf numFmtId="164" fontId="38" fillId="7" borderId="38" xfId="0" applyNumberFormat="1" applyFont="1" applyFill="1" applyBorder="1" applyAlignment="1">
      <alignment horizontal="center" vertical="center"/>
    </xf>
    <xf numFmtId="164" fontId="30" fillId="8" borderId="20" xfId="0" applyNumberFormat="1" applyFont="1" applyFill="1" applyBorder="1" applyAlignment="1">
      <alignment horizontal="right" vertical="center"/>
    </xf>
    <xf numFmtId="0" fontId="14" fillId="0" borderId="57" xfId="0" applyFont="1" applyBorder="1"/>
    <xf numFmtId="164" fontId="70" fillId="7" borderId="38" xfId="0" applyNumberFormat="1" applyFont="1" applyFill="1" applyBorder="1" applyAlignment="1">
      <alignment horizontal="center"/>
    </xf>
    <xf numFmtId="0" fontId="14" fillId="0" borderId="64" xfId="0" applyFont="1" applyBorder="1"/>
    <xf numFmtId="164" fontId="24" fillId="8" borderId="20" xfId="0" applyNumberFormat="1" applyFont="1" applyFill="1" applyBorder="1" applyAlignment="1">
      <alignment horizontal="center" vertical="center"/>
    </xf>
    <xf numFmtId="0" fontId="56" fillId="7" borderId="38" xfId="0" applyFont="1" applyFill="1" applyBorder="1" applyAlignment="1">
      <alignment horizontal="right"/>
    </xf>
    <xf numFmtId="0" fontId="56" fillId="7" borderId="51" xfId="0" applyFont="1" applyFill="1" applyBorder="1" applyAlignment="1">
      <alignment horizontal="right"/>
    </xf>
    <xf numFmtId="164" fontId="16" fillId="2" borderId="0" xfId="0" applyNumberFormat="1" applyFont="1" applyFill="1" applyAlignment="1">
      <alignment horizontal="center"/>
    </xf>
    <xf numFmtId="164" fontId="38" fillId="7" borderId="38" xfId="0" applyNumberFormat="1" applyFont="1" applyFill="1" applyBorder="1" applyAlignment="1">
      <alignment horizontal="right" vertical="center"/>
    </xf>
    <xf numFmtId="164" fontId="16" fillId="2" borderId="0" xfId="0" applyNumberFormat="1" applyFont="1" applyFill="1" applyAlignment="1">
      <alignment horizontal="center" vertical="center"/>
    </xf>
    <xf numFmtId="0" fontId="56" fillId="7" borderId="38" xfId="0" applyFont="1" applyFill="1" applyBorder="1" applyAlignment="1">
      <alignment horizontal="right" vertical="center"/>
    </xf>
    <xf numFmtId="164" fontId="23" fillId="7" borderId="0" xfId="0" applyNumberFormat="1" applyFont="1" applyFill="1" applyAlignment="1">
      <alignment horizontal="center" vertical="center"/>
    </xf>
    <xf numFmtId="164" fontId="30" fillId="8" borderId="48" xfId="0" applyNumberFormat="1" applyFont="1" applyFill="1" applyBorder="1" applyAlignment="1">
      <alignment horizontal="center"/>
    </xf>
    <xf numFmtId="0" fontId="14" fillId="0" borderId="49" xfId="0" applyFont="1" applyBorder="1"/>
    <xf numFmtId="0" fontId="19" fillId="8" borderId="9" xfId="0" applyFont="1" applyFill="1" applyBorder="1" applyAlignment="1">
      <alignment horizontal="center" vertical="center"/>
    </xf>
    <xf numFmtId="0" fontId="19" fillId="8" borderId="9" xfId="0" applyFont="1" applyFill="1" applyBorder="1" applyAlignment="1">
      <alignment horizontal="center" vertical="center" readingOrder="1"/>
    </xf>
    <xf numFmtId="164" fontId="74" fillId="8" borderId="48" xfId="0" applyNumberFormat="1" applyFont="1" applyFill="1" applyBorder="1" applyAlignment="1">
      <alignment horizontal="center"/>
    </xf>
    <xf numFmtId="164" fontId="38" fillId="7" borderId="38" xfId="0" applyNumberFormat="1" applyFont="1" applyFill="1" applyBorder="1" applyAlignment="1">
      <alignment horizontal="center"/>
    </xf>
    <xf numFmtId="164" fontId="38" fillId="7" borderId="38" xfId="0" applyNumberFormat="1" applyFont="1" applyFill="1" applyBorder="1" applyAlignment="1">
      <alignment horizontal="right"/>
    </xf>
    <xf numFmtId="0" fontId="66" fillId="2" borderId="0" xfId="0" applyFont="1" applyFill="1" applyAlignment="1">
      <alignment horizontal="center" vertical="center"/>
    </xf>
    <xf numFmtId="0" fontId="2" fillId="0" borderId="0" xfId="0" applyFont="1"/>
    <xf numFmtId="0" fontId="85" fillId="8" borderId="50" xfId="0" applyFont="1" applyFill="1" applyBorder="1" applyAlignment="1">
      <alignment horizontal="center"/>
    </xf>
    <xf numFmtId="0" fontId="14" fillId="0" borderId="16" xfId="0" applyFont="1" applyBorder="1"/>
  </cellXfs>
  <cellStyles count="1">
    <cellStyle name="Normal" xfId="0" builtinId="0"/>
  </cellStyles>
  <dxfs count="8">
    <dxf>
      <font>
        <b/>
        <color rgb="FFFFFFFF"/>
      </font>
      <fill>
        <patternFill patternType="solid">
          <fgColor rgb="FFC00000"/>
          <bgColor rgb="FFC00000"/>
        </patternFill>
      </fill>
    </dxf>
    <dxf>
      <font>
        <b/>
        <color rgb="FFFFFFFF"/>
      </font>
      <fill>
        <patternFill patternType="solid">
          <fgColor rgb="FFFF0000"/>
          <bgColor rgb="FFFF0000"/>
        </patternFill>
      </fill>
      <border>
        <left style="thin">
          <color rgb="FFC0C0C0"/>
        </left>
        <right style="thin">
          <color rgb="FFC0C0C0"/>
        </right>
        <top style="thin">
          <color rgb="FFC0C0C0"/>
        </top>
        <bottom style="thin">
          <color rgb="FFC0C0C0"/>
        </bottom>
      </border>
    </dxf>
    <dxf>
      <font>
        <b/>
        <color rgb="FFFFFFFF"/>
      </font>
      <fill>
        <patternFill patternType="solid">
          <fgColor rgb="FFC00000"/>
          <bgColor rgb="FFC00000"/>
        </patternFill>
      </fill>
    </dxf>
    <dxf>
      <font>
        <b/>
        <color rgb="FFFFFFFF"/>
      </font>
      <fill>
        <patternFill patternType="solid">
          <fgColor rgb="FFFF0000"/>
          <bgColor rgb="FFFF0000"/>
        </patternFill>
      </fill>
      <border>
        <left style="thin">
          <color rgb="FFC0C0C0"/>
        </left>
        <right style="thin">
          <color rgb="FFC0C0C0"/>
        </right>
        <top style="thin">
          <color rgb="FFC0C0C0"/>
        </top>
        <bottom style="thin">
          <color rgb="FFC0C0C0"/>
        </bottom>
      </border>
    </dxf>
    <dxf>
      <font>
        <b/>
        <color rgb="FFFFFFFF"/>
      </font>
      <fill>
        <patternFill patternType="solid">
          <fgColor rgb="FFC00000"/>
          <bgColor rgb="FFC00000"/>
        </patternFill>
      </fill>
    </dxf>
    <dxf>
      <font>
        <b/>
        <color rgb="FFFFFFFF"/>
      </font>
      <fill>
        <patternFill patternType="solid">
          <fgColor rgb="FFFF0000"/>
          <bgColor rgb="FFFF0000"/>
        </patternFill>
      </fill>
      <border>
        <left style="thin">
          <color rgb="FFC0C0C0"/>
        </left>
        <right style="thin">
          <color rgb="FFC0C0C0"/>
        </right>
        <top style="thin">
          <color rgb="FFC0C0C0"/>
        </top>
        <bottom style="thin">
          <color rgb="FFC0C0C0"/>
        </bottom>
      </border>
    </dxf>
    <dxf>
      <font>
        <b/>
        <color rgb="FFFFFFFF"/>
      </font>
      <fill>
        <patternFill patternType="solid">
          <fgColor rgb="FFFF0000"/>
          <bgColor rgb="FFFF0000"/>
        </patternFill>
      </fill>
    </dxf>
    <dxf>
      <font>
        <b/>
        <color rgb="FFFFFFFF"/>
      </font>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rribaUNO"/></Relationships>
</file>

<file path=xl/drawings/_rels/drawing3.xml.rels><?xml version="1.0" encoding="UTF-8" standalone="yes"?>
<Relationships xmlns="http://schemas.openxmlformats.org/package/2006/relationships"><Relationship Id="rId1" Type="http://schemas.openxmlformats.org/officeDocument/2006/relationships/hyperlink" Target="#arribaDOS"/></Relationships>
</file>

<file path=xl/drawings/_rels/drawing4.xml.rels><?xml version="1.0" encoding="UTF-8" standalone="yes"?>
<Relationships xmlns="http://schemas.openxmlformats.org/package/2006/relationships"><Relationship Id="rId1" Type="http://schemas.openxmlformats.org/officeDocument/2006/relationships/hyperlink" Target="#arribaTRES"/></Relationships>
</file>

<file path=xl/drawings/drawing1.xml><?xml version="1.0" encoding="utf-8"?>
<xdr:wsDr xmlns:xdr="http://schemas.openxmlformats.org/drawingml/2006/spreadsheetDrawing" xmlns:a="http://schemas.openxmlformats.org/drawingml/2006/main">
  <xdr:oneCellAnchor>
    <xdr:from>
      <xdr:col>3</xdr:col>
      <xdr:colOff>0</xdr:colOff>
      <xdr:row>371</xdr:row>
      <xdr:rowOff>0</xdr:rowOff>
    </xdr:from>
    <xdr:ext cx="114300" cy="209550"/>
    <xdr:sp macro="" textlink="">
      <xdr:nvSpPr>
        <xdr:cNvPr id="3" name="Shape 3"/>
        <xdr:cNvSpPr txBox="1"/>
      </xdr:nvSpPr>
      <xdr:spPr>
        <a:xfrm>
          <a:off x="5293613" y="3678400"/>
          <a:ext cx="104775" cy="2032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7</xdr:col>
      <xdr:colOff>57150</xdr:colOff>
      <xdr:row>9</xdr:row>
      <xdr:rowOff>66675</xdr:rowOff>
    </xdr:from>
    <xdr:ext cx="5715000" cy="895350"/>
    <xdr:sp macro="" textlink="">
      <xdr:nvSpPr>
        <xdr:cNvPr id="4" name="Shape 4"/>
        <xdr:cNvSpPr txBox="1"/>
      </xdr:nvSpPr>
      <xdr:spPr>
        <a:xfrm>
          <a:off x="2498025" y="3341850"/>
          <a:ext cx="5695950" cy="87630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Precio de compra del producto </a:t>
          </a:r>
          <a:r>
            <a:rPr lang="en-US" sz="1200" b="0" i="0" u="none" strike="noStrike">
              <a:solidFill>
                <a:srgbClr val="000000"/>
              </a:solidFill>
              <a:latin typeface="Quattrocento Sans"/>
              <a:ea typeface="Quattrocento Sans"/>
              <a:cs typeface="Quattrocento Sans"/>
              <a:sym typeface="Quattrocento Sans"/>
            </a:rPr>
            <a:t>(el que te cobra habitualmente tu proveedor).</a:t>
          </a:r>
          <a:endParaRPr sz="1400"/>
        </a:p>
        <a:p>
          <a:pPr marL="0" lvl="0" indent="0" algn="l" rtl="0">
            <a:spcBef>
              <a:spcPts val="0"/>
            </a:spcBef>
            <a:spcAft>
              <a:spcPts val="0"/>
            </a:spcAft>
            <a:buNone/>
          </a:pPr>
          <a:r>
            <a:rPr lang="en-US" sz="1200" b="0" i="0" u="none" strike="noStrike">
              <a:solidFill>
                <a:srgbClr val="808080"/>
              </a:solidFill>
              <a:latin typeface="Quattrocento Sans"/>
              <a:ea typeface="Quattrocento Sans"/>
              <a:cs typeface="Quattrocento Sans"/>
              <a:sym typeface="Quattrocento Sans"/>
            </a:rPr>
            <a:t>En países con elevada inflación y cambios frecuentes de precio, deberías añadir un % de compensación aquí o en el "margen deseado".</a:t>
          </a:r>
          <a:endParaRPr sz="800" b="1"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endParaRPr sz="800" b="1" i="0" u="none" strike="noStrike">
            <a:solidFill>
              <a:srgbClr val="000000"/>
            </a:solidFill>
            <a:latin typeface="Tahoma"/>
            <a:ea typeface="Tahoma"/>
            <a:cs typeface="Tahoma"/>
            <a:sym typeface="Tahoma"/>
          </a:endParaRPr>
        </a:p>
      </xdr:txBody>
    </xdr:sp>
    <xdr:clientData fLocksWithSheet="0"/>
  </xdr:oneCellAnchor>
  <xdr:oneCellAnchor>
    <xdr:from>
      <xdr:col>7</xdr:col>
      <xdr:colOff>57150</xdr:colOff>
      <xdr:row>15</xdr:row>
      <xdr:rowOff>76200</xdr:rowOff>
    </xdr:from>
    <xdr:ext cx="5715000" cy="1085850"/>
    <xdr:sp macro="" textlink="">
      <xdr:nvSpPr>
        <xdr:cNvPr id="6" name="Shape 6"/>
        <xdr:cNvSpPr txBox="1"/>
      </xdr:nvSpPr>
      <xdr:spPr>
        <a:xfrm>
          <a:off x="2498025" y="3246600"/>
          <a:ext cx="5695950" cy="106680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 % de Margen</a:t>
          </a:r>
          <a:r>
            <a:rPr lang="en-US" sz="1200" b="1" i="0" u="sng" strike="noStrike">
              <a:solidFill>
                <a:srgbClr val="000000"/>
              </a:solidFill>
              <a:latin typeface="Quattrocento Sans"/>
              <a:ea typeface="Quattrocento Sans"/>
              <a:cs typeface="Quattrocento Sans"/>
              <a:sym typeface="Quattrocento Sans"/>
            </a:rPr>
            <a:t> sobre ventas</a:t>
          </a:r>
          <a:r>
            <a:rPr lang="en-US" sz="1200" b="1" i="0" u="none" strike="noStrike">
              <a:solidFill>
                <a:srgbClr val="000000"/>
              </a:solidFill>
              <a:latin typeface="Quattrocento Sans"/>
              <a:ea typeface="Quattrocento Sans"/>
              <a:cs typeface="Quattrocento Sans"/>
              <a:sym typeface="Quattrocento Sans"/>
            </a:rPr>
            <a:t> que quieres obtener </a:t>
          </a:r>
          <a:r>
            <a:rPr lang="en-US" sz="1200" b="0" i="0" u="none" strike="noStrike">
              <a:solidFill>
                <a:srgbClr val="000000"/>
              </a:solidFill>
              <a:latin typeface="Quattrocento Sans"/>
              <a:ea typeface="Quattrocento Sans"/>
              <a:cs typeface="Quattrocento Sans"/>
              <a:sym typeface="Quattrocento Sans"/>
            </a:rPr>
            <a:t>(el que te cobra habitualmente tu proveedor).% </a:t>
          </a:r>
          <a:r>
            <a:rPr lang="en-US" sz="1200" b="0" i="0" u="none" strike="noStrike">
              <a:solidFill>
                <a:srgbClr val="C00000"/>
              </a:solidFill>
              <a:latin typeface="Quattrocento Sans"/>
              <a:ea typeface="Quattrocento Sans"/>
              <a:cs typeface="Quattrocento Sans"/>
              <a:sym typeface="Quattrocento Sans"/>
            </a:rPr>
            <a:t>Máximo 99,9%.</a:t>
          </a:r>
          <a:endParaRPr sz="1400"/>
        </a:p>
        <a:p>
          <a:pPr marL="0" lvl="0" indent="0" algn="l" rtl="0">
            <a:spcBef>
              <a:spcPts val="0"/>
            </a:spcBef>
            <a:spcAft>
              <a:spcPts val="0"/>
            </a:spcAft>
            <a:buNone/>
          </a:pPr>
          <a:r>
            <a:rPr lang="en-US" sz="1200" b="0" i="0" u="none" strike="noStrike">
              <a:solidFill>
                <a:srgbClr val="C00000"/>
              </a:solidFill>
              <a:latin typeface="Quattrocento Sans"/>
              <a:ea typeface="Quattrocento Sans"/>
              <a:cs typeface="Quattrocento Sans"/>
              <a:sym typeface="Quattrocento Sans"/>
            </a:rPr>
            <a:t>Importante:  </a:t>
          </a:r>
          <a:r>
            <a:rPr lang="en-US" sz="1200" b="0" i="0" u="none" strike="noStrike">
              <a:solidFill>
                <a:srgbClr val="808080"/>
              </a:solidFill>
              <a:latin typeface="Quattrocento Sans"/>
              <a:ea typeface="Quattrocento Sans"/>
              <a:cs typeface="Quattrocento Sans"/>
              <a:sym typeface="Quattrocento Sans"/>
            </a:rPr>
            <a:t>Margen sobre ventas NO es lo mismo que cargar un % sobre el precio de compra. </a:t>
          </a:r>
          <a:endParaRPr sz="1400"/>
        </a:p>
      </xdr:txBody>
    </xdr:sp>
    <xdr:clientData fLocksWithSheet="0"/>
  </xdr:oneCellAnchor>
  <xdr:oneCellAnchor>
    <xdr:from>
      <xdr:col>7</xdr:col>
      <xdr:colOff>57150</xdr:colOff>
      <xdr:row>21</xdr:row>
      <xdr:rowOff>9525</xdr:rowOff>
    </xdr:from>
    <xdr:ext cx="5715000" cy="1771650"/>
    <xdr:sp macro="" textlink="">
      <xdr:nvSpPr>
        <xdr:cNvPr id="7" name="Shape 7"/>
        <xdr:cNvSpPr txBox="1"/>
      </xdr:nvSpPr>
      <xdr:spPr>
        <a:xfrm>
          <a:off x="2498025" y="2903700"/>
          <a:ext cx="5695950" cy="175260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C00000"/>
              </a:solidFill>
              <a:latin typeface="Quattrocento Sans"/>
              <a:ea typeface="Quattrocento Sans"/>
              <a:cs typeface="Quattrocento Sans"/>
              <a:sym typeface="Quattrocento Sans"/>
            </a:rPr>
            <a:t>Este es el precio a que deberías vender el producto para conseguir el margen sobre ventas que has indicado</a:t>
          </a:r>
          <a:r>
            <a:rPr lang="en-US" sz="1200" b="0" i="0" u="none" strike="noStrike">
              <a:solidFill>
                <a:srgbClr val="C00000"/>
              </a:solidFill>
              <a:latin typeface="Quattrocento Sans"/>
              <a:ea typeface="Quattrocento Sans"/>
              <a:cs typeface="Quattrocento Sans"/>
              <a:sym typeface="Quattrocento Sans"/>
            </a:rPr>
            <a:t>.</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Tienes también el precio redondeado al alza y a la baja.</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Antes de decidir, deberías analizar si este precio es realmente competitivo (si el mercado está dispuesto a pagar ese importe)... de poco sirve un gran margen si no se vende.</a:t>
          </a:r>
          <a:endParaRPr sz="800" b="1"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endParaRPr sz="800" b="1" i="0" u="none" strike="noStrike">
            <a:solidFill>
              <a:srgbClr val="000000"/>
            </a:solidFill>
            <a:latin typeface="Tahoma"/>
            <a:ea typeface="Tahoma"/>
            <a:cs typeface="Tahoma"/>
            <a:sym typeface="Tahoma"/>
          </a:endParaRPr>
        </a:p>
      </xdr:txBody>
    </xdr:sp>
    <xdr:clientData fLocksWithSheet="0"/>
  </xdr:oneCellAnchor>
  <xdr:oneCellAnchor>
    <xdr:from>
      <xdr:col>7</xdr:col>
      <xdr:colOff>0</xdr:colOff>
      <xdr:row>271</xdr:row>
      <xdr:rowOff>28575</xdr:rowOff>
    </xdr:from>
    <xdr:ext cx="4676775" cy="1619250"/>
    <xdr:sp macro="" textlink="">
      <xdr:nvSpPr>
        <xdr:cNvPr id="8" name="Shape 8"/>
        <xdr:cNvSpPr txBox="1"/>
      </xdr:nvSpPr>
      <xdr:spPr>
        <a:xfrm>
          <a:off x="3007613" y="2975138"/>
          <a:ext cx="4676775" cy="1609725"/>
        </a:xfrm>
        <a:prstGeom prst="rect">
          <a:avLst/>
        </a:prstGeom>
        <a:solidFill>
          <a:schemeClr val="lt2"/>
        </a:solidFill>
        <a:ln w="9525" cap="flat" cmpd="sng">
          <a:solidFill>
            <a:srgbClr val="C4BD97"/>
          </a:solidFill>
          <a:prstDash val="solid"/>
          <a:miter lim="800000"/>
          <a:headEnd type="none" w="sm" len="sm"/>
          <a:tailEnd type="none" w="sm" len="sm"/>
        </a:ln>
      </xdr:spPr>
      <xdr:txBody>
        <a:bodyPr spcFirstLastPara="1" wrap="square" lIns="180000" tIns="46800" rIns="90000" bIns="46800" anchor="ctr" anchorCtr="0">
          <a:noAutofit/>
        </a:bodyPr>
        <a:lstStyle/>
        <a:p>
          <a:pPr marL="0" lvl="0" indent="0" algn="l" rtl="0">
            <a:spcBef>
              <a:spcPts val="0"/>
            </a:spcBef>
            <a:spcAft>
              <a:spcPts val="0"/>
            </a:spcAft>
            <a:buNone/>
          </a:pPr>
          <a:r>
            <a:rPr lang="en-US" sz="1200" b="1" i="0" u="none" strike="noStrike">
              <a:solidFill>
                <a:srgbClr val="4F6128"/>
              </a:solidFill>
              <a:latin typeface="Quattrocento Sans"/>
              <a:ea typeface="Quattrocento Sans"/>
              <a:cs typeface="Quattrocento Sans"/>
              <a:sym typeface="Quattrocento Sans"/>
            </a:rPr>
            <a:t>Margen Bruto - simple -</a:t>
          </a:r>
          <a:endParaRPr sz="1100" b="0" i="0" u="none" strike="noStrike">
            <a:solidFill>
              <a:srgbClr val="4F6128"/>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El margen bruto simple de un producto es la diferencia entre el precio de  venta y el de compra.</a:t>
          </a:r>
          <a:endParaRPr sz="1400"/>
        </a:p>
        <a:p>
          <a:pPr marL="0" lvl="0" indent="0" algn="l" rtl="0">
            <a:spcBef>
              <a:spcPts val="0"/>
            </a:spcBef>
            <a:spcAft>
              <a:spcPts val="0"/>
            </a:spcAft>
            <a:buNone/>
          </a:pPr>
          <a:r>
            <a:rPr lang="en-US" sz="1100" b="1" i="0" u="none" strike="noStrike">
              <a:solidFill>
                <a:srgbClr val="808080"/>
              </a:solidFill>
              <a:latin typeface="Quattrocento Sans"/>
              <a:ea typeface="Quattrocento Sans"/>
              <a:cs typeface="Quattrocento Sans"/>
              <a:sym typeface="Quattrocento Sans"/>
            </a:rPr>
            <a:t>Ejemplo:</a:t>
          </a:r>
          <a:r>
            <a:rPr lang="en-US" sz="1100" b="0" i="0" u="none" strike="noStrike">
              <a:solidFill>
                <a:srgbClr val="808080"/>
              </a:solidFill>
              <a:latin typeface="Quattrocento Sans"/>
              <a:ea typeface="Quattrocento Sans"/>
              <a:cs typeface="Quattrocento Sans"/>
              <a:sym typeface="Quattrocento Sans"/>
            </a:rPr>
            <a:t> Compro un producto a 100 y lo vendo a 200, mi margen bruto es de 100.</a:t>
          </a:r>
          <a:endParaRPr sz="1400"/>
        </a:p>
        <a:p>
          <a:pPr marL="0" lvl="0" indent="0" algn="l" rtl="0">
            <a:spcBef>
              <a:spcPts val="0"/>
            </a:spcBef>
            <a:spcAft>
              <a:spcPts val="0"/>
            </a:spcAft>
            <a:buNone/>
          </a:pPr>
          <a:endParaRPr sz="1100" b="0" i="0" u="none" strike="noStrike">
            <a:solidFill>
              <a:srgbClr val="80808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1" i="0" u="none" strike="noStrike">
              <a:solidFill>
                <a:srgbClr val="4F6128"/>
              </a:solidFill>
              <a:latin typeface="Quattrocento Sans"/>
              <a:ea typeface="Quattrocento Sans"/>
              <a:cs typeface="Quattrocento Sans"/>
              <a:sym typeface="Quattrocento Sans"/>
            </a:rPr>
            <a:t>% de Margen Bruto - simple -</a:t>
          </a:r>
          <a:endParaRPr sz="1100" b="1" i="0" u="none" strike="noStrike">
            <a:solidFill>
              <a:srgbClr val="4F6128"/>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Es el % que representa el coste de compra sobre el precio de venta.</a:t>
          </a:r>
          <a:endParaRPr sz="1400"/>
        </a:p>
        <a:p>
          <a:pPr marL="0" lvl="0" indent="0" algn="l" rtl="0">
            <a:spcBef>
              <a:spcPts val="0"/>
            </a:spcBef>
            <a:spcAft>
              <a:spcPts val="0"/>
            </a:spcAft>
            <a:buNone/>
          </a:pPr>
          <a:r>
            <a:rPr lang="en-US" sz="1100" b="1" i="0" u="none" strike="noStrike">
              <a:solidFill>
                <a:srgbClr val="808080"/>
              </a:solidFill>
              <a:latin typeface="Quattrocento Sans"/>
              <a:ea typeface="Quattrocento Sans"/>
              <a:cs typeface="Quattrocento Sans"/>
              <a:sym typeface="Quattrocento Sans"/>
            </a:rPr>
            <a:t>Ejemplo:</a:t>
          </a:r>
          <a:r>
            <a:rPr lang="en-US" sz="1100" b="0" i="0" u="none" strike="noStrike">
              <a:solidFill>
                <a:srgbClr val="808080"/>
              </a:solidFill>
              <a:latin typeface="Quattrocento Sans"/>
              <a:ea typeface="Quattrocento Sans"/>
              <a:cs typeface="Quattrocento Sans"/>
              <a:sym typeface="Quattrocento Sans"/>
            </a:rPr>
            <a:t> Compro a 100 y vendo a 200, el % sobre ventas es del 50%.          Cálculo: 100 ÷ 200 %</a:t>
          </a:r>
          <a:endParaRPr sz="1400"/>
        </a:p>
      </xdr:txBody>
    </xdr:sp>
    <xdr:clientData fLocksWithSheet="0"/>
  </xdr:oneCellAnchor>
  <xdr:oneCellAnchor>
    <xdr:from>
      <xdr:col>12</xdr:col>
      <xdr:colOff>476250</xdr:colOff>
      <xdr:row>268</xdr:row>
      <xdr:rowOff>66675</xdr:rowOff>
    </xdr:from>
    <xdr:ext cx="847725" cy="257175"/>
    <xdr:sp macro="" textlink="">
      <xdr:nvSpPr>
        <xdr:cNvPr id="9" name="Shape 9">
          <a:hlinkClick xmlns:r="http://schemas.openxmlformats.org/officeDocument/2006/relationships" r:id="rId1"/>
        </xdr:cNvPr>
        <xdr:cNvSpPr txBox="1"/>
      </xdr:nvSpPr>
      <xdr:spPr>
        <a:xfrm>
          <a:off x="4922138" y="3651413"/>
          <a:ext cx="847725" cy="257175"/>
        </a:xfrm>
        <a:prstGeom prst="rect">
          <a:avLst/>
        </a:prstGeom>
        <a:solidFill>
          <a:srgbClr val="4F6128">
            <a:alpha val="66666"/>
          </a:srgbClr>
        </a:solidFill>
        <a:ln>
          <a:noFill/>
        </a:ln>
      </xdr:spPr>
      <xdr:txBody>
        <a:bodyPr spcFirstLastPara="1" wrap="square" lIns="36575" tIns="22850" rIns="36575" bIns="22850" anchor="ctr" anchorCtr="0">
          <a:noAutofit/>
        </a:bodyPr>
        <a:lstStyle/>
        <a:p>
          <a:pPr marL="0" lvl="0" indent="0" algn="ctr" rtl="0">
            <a:spcBef>
              <a:spcPts val="0"/>
            </a:spcBef>
            <a:spcAft>
              <a:spcPts val="0"/>
            </a:spcAft>
            <a:buNone/>
          </a:pPr>
          <a:r>
            <a:rPr lang="en-US" sz="1200" b="0" i="0" u="none" strike="noStrike">
              <a:solidFill>
                <a:srgbClr val="FFFFCC"/>
              </a:solidFill>
              <a:latin typeface="Quattrocento Sans"/>
              <a:ea typeface="Quattrocento Sans"/>
              <a:cs typeface="Quattrocento Sans"/>
              <a:sym typeface="Quattrocento Sans"/>
            </a:rPr>
            <a:t>volver</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260</xdr:row>
      <xdr:rowOff>0</xdr:rowOff>
    </xdr:from>
    <xdr:ext cx="114300" cy="209550"/>
    <xdr:sp macro="" textlink="">
      <xdr:nvSpPr>
        <xdr:cNvPr id="5" name="Shape 5"/>
        <xdr:cNvSpPr txBox="1"/>
      </xdr:nvSpPr>
      <xdr:spPr>
        <a:xfrm>
          <a:off x="5293613" y="3678400"/>
          <a:ext cx="104775" cy="2032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377</xdr:row>
      <xdr:rowOff>0</xdr:rowOff>
    </xdr:from>
    <xdr:ext cx="114300" cy="209550"/>
    <xdr:sp macro="" textlink="">
      <xdr:nvSpPr>
        <xdr:cNvPr id="3" name="Shape 3"/>
        <xdr:cNvSpPr txBox="1"/>
      </xdr:nvSpPr>
      <xdr:spPr>
        <a:xfrm>
          <a:off x="5293613" y="3678400"/>
          <a:ext cx="104775" cy="2032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9</xdr:col>
      <xdr:colOff>95250</xdr:colOff>
      <xdr:row>8</xdr:row>
      <xdr:rowOff>95250</xdr:rowOff>
    </xdr:from>
    <xdr:ext cx="4962525" cy="1619250"/>
    <xdr:sp macro="" textlink="">
      <xdr:nvSpPr>
        <xdr:cNvPr id="10" name="Shape 10"/>
        <xdr:cNvSpPr txBox="1"/>
      </xdr:nvSpPr>
      <xdr:spPr>
        <a:xfrm>
          <a:off x="2874263" y="2979900"/>
          <a:ext cx="4943475" cy="160020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Costes Directos Unitarios </a:t>
          </a:r>
          <a:r>
            <a:rPr lang="en-US" sz="1200" b="0" i="0" u="none" strike="noStrike">
              <a:solidFill>
                <a:srgbClr val="000000"/>
              </a:solidFill>
              <a:latin typeface="Quattrocento Sans"/>
              <a:ea typeface="Quattrocento Sans"/>
              <a:cs typeface="Quattrocento Sans"/>
              <a:sym typeface="Quattrocento Sans"/>
            </a:rPr>
            <a:t>son todos aquellos costes que:</a:t>
          </a:r>
          <a:endParaRPr sz="1400"/>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  - Son</a:t>
          </a:r>
          <a:r>
            <a:rPr lang="en-US" sz="1200" b="1" i="0" u="none" strike="noStrike">
              <a:solidFill>
                <a:srgbClr val="000000"/>
              </a:solidFill>
              <a:latin typeface="Quattrocento Sans"/>
              <a:ea typeface="Quattrocento Sans"/>
              <a:cs typeface="Quattrocento Sans"/>
              <a:sym typeface="Quattrocento Sans"/>
            </a:rPr>
            <a:t> </a:t>
          </a:r>
          <a:r>
            <a:rPr lang="en-US" sz="1200" b="0" i="0" u="sng" strike="noStrike">
              <a:solidFill>
                <a:srgbClr val="000000"/>
              </a:solidFill>
              <a:latin typeface="Quattrocento Sans"/>
              <a:ea typeface="Quattrocento Sans"/>
              <a:cs typeface="Quattrocento Sans"/>
              <a:sym typeface="Quattrocento Sans"/>
            </a:rPr>
            <a:t>imputables exclusivamente al producto</a:t>
          </a:r>
          <a:r>
            <a:rPr lang="en-US" sz="1200" b="0" i="0" u="none" strike="noStrike">
              <a:solidFill>
                <a:srgbClr val="000000"/>
              </a:solidFill>
              <a:latin typeface="Quattrocento Sans"/>
              <a:ea typeface="Quattrocento Sans"/>
              <a:cs typeface="Quattrocento Sans"/>
              <a:sym typeface="Quattrocento Sans"/>
            </a:rPr>
            <a:t>.</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a:t>
          </a:r>
          <a:r>
            <a:rPr lang="en-US" sz="1100" b="0" i="0" u="none" strike="noStrike">
              <a:solidFill>
                <a:srgbClr val="808080"/>
              </a:solidFill>
              <a:latin typeface="Quattrocento Sans"/>
              <a:ea typeface="Quattrocento Sans"/>
              <a:cs typeface="Quattrocento Sans"/>
              <a:sym typeface="Quattrocento Sans"/>
            </a:rPr>
            <a:t>Coste del material, coste compra, coste de transformación, etc.</a:t>
          </a: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 </a:t>
          </a:r>
          <a:r>
            <a:rPr lang="en-US" sz="1200" b="0" i="0" u="none" strike="noStrike">
              <a:solidFill>
                <a:srgbClr val="000000"/>
              </a:solidFill>
              <a:latin typeface="Quattrocento Sans"/>
              <a:ea typeface="Quattrocento Sans"/>
              <a:cs typeface="Quattrocento Sans"/>
              <a:sym typeface="Quattrocento Sans"/>
            </a:rPr>
            <a:t>Son </a:t>
          </a:r>
          <a:r>
            <a:rPr lang="en-US" sz="1200" b="0" i="0" u="sng" strike="noStrike">
              <a:solidFill>
                <a:srgbClr val="000000"/>
              </a:solidFill>
              <a:latin typeface="Quattrocento Sans"/>
              <a:ea typeface="Quattrocento Sans"/>
              <a:cs typeface="Quattrocento Sans"/>
              <a:sym typeface="Quattrocento Sans"/>
            </a:rPr>
            <a:t>unitarios</a:t>
          </a:r>
          <a:r>
            <a:rPr lang="en-US" sz="1200" b="0" i="0" u="none" strike="noStrike">
              <a:solidFill>
                <a:srgbClr val="000000"/>
              </a:solidFill>
              <a:latin typeface="Quattrocento Sans"/>
              <a:ea typeface="Quattrocento Sans"/>
              <a:cs typeface="Quattrocento Sans"/>
              <a:sym typeface="Quattrocento Sans"/>
            </a:rPr>
            <a:t>, han sido calculados para 1 producto.</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C00000"/>
              </a:solidFill>
              <a:latin typeface="Quattrocento Sans"/>
              <a:ea typeface="Quattrocento Sans"/>
              <a:cs typeface="Quattrocento Sans"/>
              <a:sym typeface="Quattrocento Sans"/>
            </a:rPr>
            <a:t>Importante: </a:t>
          </a:r>
          <a:r>
            <a:rPr lang="en-US" sz="1200" b="0" i="0" u="none" strike="noStrike">
              <a:solidFill>
                <a:srgbClr val="808080"/>
              </a:solidFill>
              <a:latin typeface="Quattrocento Sans"/>
              <a:ea typeface="Quattrocento Sans"/>
              <a:cs typeface="Quattrocento Sans"/>
              <a:sym typeface="Quattrocento Sans"/>
            </a:rPr>
            <a:t>Si lo prefieres puedes incluir solamente los costes totales en la sección siguiente, la hoja dividirá el coste total por las unidades. </a:t>
          </a:r>
          <a:endParaRPr sz="1400"/>
        </a:p>
      </xdr:txBody>
    </xdr:sp>
    <xdr:clientData fLocksWithSheet="0"/>
  </xdr:oneCellAnchor>
  <xdr:oneCellAnchor>
    <xdr:from>
      <xdr:col>9</xdr:col>
      <xdr:colOff>28575</xdr:colOff>
      <xdr:row>38</xdr:row>
      <xdr:rowOff>171450</xdr:rowOff>
    </xdr:from>
    <xdr:ext cx="5095875" cy="1981200"/>
    <xdr:sp macro="" textlink="">
      <xdr:nvSpPr>
        <xdr:cNvPr id="11" name="Shape 11"/>
        <xdr:cNvSpPr txBox="1"/>
      </xdr:nvSpPr>
      <xdr:spPr>
        <a:xfrm>
          <a:off x="2807588" y="2798925"/>
          <a:ext cx="5076825" cy="196215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C00000"/>
              </a:solidFill>
              <a:latin typeface="Quattrocento Sans"/>
              <a:ea typeface="Quattrocento Sans"/>
              <a:cs typeface="Quattrocento Sans"/>
              <a:sym typeface="Quattrocento Sans"/>
            </a:rPr>
            <a:t>Este es el precio al que deberías vender el producto para conseguir el margen bruto que has indicado</a:t>
          </a:r>
          <a:r>
            <a:rPr lang="en-US" sz="1200" b="0" i="0" u="none" strike="noStrike">
              <a:solidFill>
                <a:srgbClr val="C00000"/>
              </a:solidFill>
              <a:latin typeface="Quattrocento Sans"/>
              <a:ea typeface="Quattrocento Sans"/>
              <a:cs typeface="Quattrocento Sans"/>
              <a:sym typeface="Quattrocento Sans"/>
            </a:rPr>
            <a:t>.</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Tienes también el precio redondeado al alza y a la baja.</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Antes de decidir, deberías analizar si este precio es realmente competitivo (si el mercado está dispuesto a pagar ese importe)... de poco sirve un gran margen si no se vende.</a:t>
          </a:r>
          <a:endParaRPr sz="800" b="1"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endParaRPr sz="800" b="1" i="0" u="none" strike="noStrike">
            <a:solidFill>
              <a:srgbClr val="000000"/>
            </a:solidFill>
            <a:latin typeface="Tahoma"/>
            <a:ea typeface="Tahoma"/>
            <a:cs typeface="Tahoma"/>
            <a:sym typeface="Tahoma"/>
          </a:endParaRPr>
        </a:p>
      </xdr:txBody>
    </xdr:sp>
    <xdr:clientData fLocksWithSheet="0"/>
  </xdr:oneCellAnchor>
  <xdr:oneCellAnchor>
    <xdr:from>
      <xdr:col>8</xdr:col>
      <xdr:colOff>857250</xdr:colOff>
      <xdr:row>289</xdr:row>
      <xdr:rowOff>0</xdr:rowOff>
    </xdr:from>
    <xdr:ext cx="5124450" cy="3829050"/>
    <xdr:sp macro="" textlink="">
      <xdr:nvSpPr>
        <xdr:cNvPr id="12" name="Shape 12"/>
        <xdr:cNvSpPr txBox="1"/>
      </xdr:nvSpPr>
      <xdr:spPr>
        <a:xfrm>
          <a:off x="2783775" y="1870238"/>
          <a:ext cx="5124450" cy="3819525"/>
        </a:xfrm>
        <a:prstGeom prst="rect">
          <a:avLst/>
        </a:prstGeom>
        <a:solidFill>
          <a:schemeClr val="lt2"/>
        </a:solidFill>
        <a:ln w="9525" cap="flat" cmpd="sng">
          <a:solidFill>
            <a:srgbClr val="C4BD97"/>
          </a:solidFill>
          <a:prstDash val="solid"/>
          <a:miter lim="800000"/>
          <a:headEnd type="none" w="sm" len="sm"/>
          <a:tailEnd type="none" w="sm" len="sm"/>
        </a:ln>
      </xdr:spPr>
      <xdr:txBody>
        <a:bodyPr spcFirstLastPara="1" wrap="square" lIns="180000" tIns="46800" rIns="162000" bIns="46800" anchor="t" anchorCtr="0">
          <a:noAutofit/>
        </a:bodyPr>
        <a:lstStyle/>
        <a:p>
          <a:pPr marL="0" lvl="0" indent="0" algn="l" rtl="0">
            <a:spcBef>
              <a:spcPts val="0"/>
            </a:spcBef>
            <a:spcAft>
              <a:spcPts val="0"/>
            </a:spcAft>
            <a:buNone/>
          </a:pPr>
          <a:r>
            <a:rPr lang="en-US" sz="1400" b="1" i="0" u="none" strike="noStrike">
              <a:solidFill>
                <a:srgbClr val="000000"/>
              </a:solidFill>
              <a:latin typeface="Quattrocento Sans"/>
              <a:ea typeface="Quattrocento Sans"/>
              <a:cs typeface="Quattrocento Sans"/>
              <a:sym typeface="Quattrocento Sans"/>
            </a:rPr>
            <a:t> </a:t>
          </a:r>
          <a:r>
            <a:rPr lang="en-US" sz="1400" b="1" i="0" u="none" strike="noStrike">
              <a:solidFill>
                <a:srgbClr val="974806"/>
              </a:solidFill>
              <a:latin typeface="Quattrocento Sans"/>
              <a:ea typeface="Quattrocento Sans"/>
              <a:cs typeface="Quattrocento Sans"/>
              <a:sym typeface="Quattrocento Sans"/>
            </a:rPr>
            <a:t>Margen Bruto de un producto </a:t>
          </a:r>
          <a:endParaRPr sz="1400"/>
        </a:p>
        <a:p>
          <a:pPr marL="0" lvl="0" indent="0" algn="l" rtl="0">
            <a:spcBef>
              <a:spcPts val="0"/>
            </a:spcBef>
            <a:spcAft>
              <a:spcPts val="0"/>
            </a:spcAft>
            <a:buNone/>
          </a:pPr>
          <a:endParaRPr sz="1100" b="0" i="0" u="none" strike="noStrike">
            <a:solidFill>
              <a:srgbClr val="974806"/>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a:t>
          </a:r>
          <a:r>
            <a:rPr lang="en-US" sz="1100" b="1" i="0" u="none" strike="noStrike">
              <a:solidFill>
                <a:srgbClr val="000000"/>
              </a:solidFill>
              <a:latin typeface="Quattrocento Sans"/>
              <a:ea typeface="Quattrocento Sans"/>
              <a:cs typeface="Quattrocento Sans"/>
              <a:sym typeface="Quattrocento Sans"/>
            </a:rPr>
            <a:t>El margen bruto de un producto es la diferencia entre el precio de  venta  y los costes directamente imputables a dicho producto.</a:t>
          </a: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Margen Bruto TOTAL de un PRODUCTO</a:t>
          </a:r>
          <a:endParaRPr sz="1100" b="1"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Vendo 1000 unidades del producto "X", precio unitario de venta: 10.</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Total Ventas (facturación): 10.000.</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Estas 1000 unidades vendidas, generan los siguientes costes directos:</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Materias primas o compras m.v.: 500.</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Personal producción (o transformación): 3000 </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Otros gastos producción (o transformación): 500 </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Costes distribución: 500</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Total costes directos: 4.500 (se denominan "Coste de la venta").</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Margen Bruto Total del producto "X":</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Ventas (10.000) - Coste de la Venta (4.500) = Margen Bruto (5.500).</a:t>
          </a:r>
          <a:endParaRPr sz="1400"/>
        </a:p>
        <a:p>
          <a:pPr marL="0" lvl="0" indent="0" algn="l" rtl="0">
            <a:spcBef>
              <a:spcPts val="0"/>
            </a:spcBef>
            <a:spcAft>
              <a:spcPts val="0"/>
            </a:spcAft>
            <a:buNone/>
          </a:pP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1" i="0" u="none" strike="noStrike">
              <a:solidFill>
                <a:srgbClr val="000000"/>
              </a:solidFill>
              <a:latin typeface="Quattrocento Sans"/>
              <a:ea typeface="Quattrocento Sans"/>
              <a:cs typeface="Quattrocento Sans"/>
              <a:sym typeface="Quattrocento Sans"/>
            </a:rPr>
            <a:t>Margen Bruto UNITARIO:</a:t>
          </a: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Se obtiene dividiendo el margen bruto total por el número de unidades vendidas... o siguiendo el proceso indicado a la izquierda.</a:t>
          </a:r>
          <a:endParaRPr sz="1400"/>
        </a:p>
        <a:p>
          <a:pPr marL="0" lvl="0" indent="0" algn="l" rtl="0">
            <a:spcBef>
              <a:spcPts val="0"/>
            </a:spcBef>
            <a:spcAft>
              <a:spcPts val="0"/>
            </a:spcAft>
            <a:buNone/>
          </a:pP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1" i="0" u="none" strike="noStrike">
              <a:solidFill>
                <a:srgbClr val="000000"/>
              </a:solidFill>
              <a:latin typeface="Quattrocento Sans"/>
              <a:ea typeface="Quattrocento Sans"/>
              <a:cs typeface="Quattrocento Sans"/>
              <a:sym typeface="Quattrocento Sans"/>
            </a:rPr>
            <a:t>% Margen Bruto del producto:</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Es el % que representa el margen bruto sobre las ventas.</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Cálculo: MB ÷ VTAS %</a:t>
          </a:r>
          <a:endParaRPr sz="1400"/>
        </a:p>
      </xdr:txBody>
    </xdr:sp>
    <xdr:clientData fLocksWithSheet="0"/>
  </xdr:oneCellAnchor>
  <xdr:oneCellAnchor>
    <xdr:from>
      <xdr:col>9</xdr:col>
      <xdr:colOff>28575</xdr:colOff>
      <xdr:row>17</xdr:row>
      <xdr:rowOff>180975</xdr:rowOff>
    </xdr:from>
    <xdr:ext cx="5095875" cy="1933575"/>
    <xdr:sp macro="" textlink="">
      <xdr:nvSpPr>
        <xdr:cNvPr id="13" name="Shape 13"/>
        <xdr:cNvSpPr txBox="1"/>
      </xdr:nvSpPr>
      <xdr:spPr>
        <a:xfrm>
          <a:off x="2807588" y="2822738"/>
          <a:ext cx="5076825" cy="1914525"/>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Costes Directos NO Unitarios </a:t>
          </a:r>
          <a:r>
            <a:rPr lang="en-US" sz="1200" b="0" i="0" u="none" strike="noStrike">
              <a:solidFill>
                <a:srgbClr val="000000"/>
              </a:solidFill>
              <a:latin typeface="Quattrocento Sans"/>
              <a:ea typeface="Quattrocento Sans"/>
              <a:cs typeface="Quattrocento Sans"/>
              <a:sym typeface="Quattrocento Sans"/>
            </a:rPr>
            <a:t>son todos aquellos costes que:</a:t>
          </a:r>
          <a:endParaRPr sz="1400"/>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   - Son </a:t>
          </a:r>
          <a:r>
            <a:rPr lang="en-US" sz="1200" b="0" i="0" u="sng" strike="noStrike">
              <a:solidFill>
                <a:srgbClr val="000000"/>
              </a:solidFill>
              <a:latin typeface="Quattrocento Sans"/>
              <a:ea typeface="Quattrocento Sans"/>
              <a:cs typeface="Quattrocento Sans"/>
              <a:sym typeface="Quattrocento Sans"/>
            </a:rPr>
            <a:t>imputables exclusivamente al producto</a:t>
          </a:r>
          <a:r>
            <a:rPr lang="en-US" sz="1200" b="0" i="0" u="none" strike="noStrike">
              <a:solidFill>
                <a:srgbClr val="000000"/>
              </a:solidFill>
              <a:latin typeface="Quattrocento Sans"/>
              <a:ea typeface="Quattrocento Sans"/>
              <a:cs typeface="Quattrocento Sans"/>
              <a:sym typeface="Quattrocento Sans"/>
            </a:rPr>
            <a:t>.</a:t>
          </a:r>
          <a:endParaRPr sz="1400"/>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   </a:t>
          </a:r>
          <a:r>
            <a:rPr lang="en-US" sz="1100" b="0" i="0" u="none" strike="noStrike">
              <a:solidFill>
                <a:srgbClr val="808080"/>
              </a:solidFill>
              <a:latin typeface="Quattrocento Sans"/>
              <a:ea typeface="Quattrocento Sans"/>
              <a:cs typeface="Quattrocento Sans"/>
              <a:sym typeface="Quattrocento Sans"/>
            </a:rPr>
            <a:t>Licencias, derechos o, también coste del material, coste compra, coste de transformación, etc. calculados como "total" para cierto número de unidades.</a:t>
          </a: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 </a:t>
          </a:r>
          <a:r>
            <a:rPr lang="en-US" sz="1200" b="0" i="0" u="none" strike="noStrike">
              <a:solidFill>
                <a:srgbClr val="000000"/>
              </a:solidFill>
              <a:latin typeface="Quattrocento Sans"/>
              <a:ea typeface="Quattrocento Sans"/>
              <a:cs typeface="Quattrocento Sans"/>
              <a:sym typeface="Quattrocento Sans"/>
            </a:rPr>
            <a:t>Son </a:t>
          </a:r>
          <a:r>
            <a:rPr lang="en-US" sz="1200" b="0" i="0" u="sng" strike="noStrike">
              <a:solidFill>
                <a:srgbClr val="000000"/>
              </a:solidFill>
              <a:latin typeface="Quattrocento Sans"/>
              <a:ea typeface="Quattrocento Sans"/>
              <a:cs typeface="Quattrocento Sans"/>
              <a:sym typeface="Quattrocento Sans"/>
            </a:rPr>
            <a:t>TOTALES</a:t>
          </a:r>
          <a:r>
            <a:rPr lang="en-US" sz="1200" b="0" i="0" u="none" strike="noStrike">
              <a:solidFill>
                <a:srgbClr val="000000"/>
              </a:solidFill>
              <a:latin typeface="Quattrocento Sans"/>
              <a:ea typeface="Quattrocento Sans"/>
              <a:cs typeface="Quattrocento Sans"/>
              <a:sym typeface="Quattrocento Sans"/>
            </a:rPr>
            <a:t>, han sido calculados para la producción de un  cierto número de productos.</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C00000"/>
              </a:solidFill>
              <a:latin typeface="Quattrocento Sans"/>
              <a:ea typeface="Quattrocento Sans"/>
              <a:cs typeface="Quattrocento Sans"/>
              <a:sym typeface="Quattrocento Sans"/>
            </a:rPr>
            <a:t>Importante: </a:t>
          </a:r>
          <a:r>
            <a:rPr lang="en-US" sz="1200" b="0" i="0" u="none" strike="noStrike">
              <a:solidFill>
                <a:srgbClr val="808080"/>
              </a:solidFill>
              <a:latin typeface="Quattrocento Sans"/>
              <a:ea typeface="Quattrocento Sans"/>
              <a:cs typeface="Quattrocento Sans"/>
              <a:sym typeface="Quattrocento Sans"/>
            </a:rPr>
            <a:t>La hoja dividirá el coste total por las unidades que indiques. </a:t>
          </a:r>
          <a:endParaRPr sz="1400"/>
        </a:p>
      </xdr:txBody>
    </xdr:sp>
    <xdr:clientData fLocksWithSheet="0"/>
  </xdr:oneCellAnchor>
  <xdr:oneCellAnchor>
    <xdr:from>
      <xdr:col>9</xdr:col>
      <xdr:colOff>28575</xdr:colOff>
      <xdr:row>28</xdr:row>
      <xdr:rowOff>133350</xdr:rowOff>
    </xdr:from>
    <xdr:ext cx="5095875" cy="1009650"/>
    <xdr:sp macro="" textlink="">
      <xdr:nvSpPr>
        <xdr:cNvPr id="14" name="Shape 14"/>
        <xdr:cNvSpPr txBox="1"/>
      </xdr:nvSpPr>
      <xdr:spPr>
        <a:xfrm>
          <a:off x="2807588" y="3284700"/>
          <a:ext cx="5076825" cy="99060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 Costes Variables </a:t>
          </a:r>
          <a:r>
            <a:rPr lang="en-US" sz="1200" b="0" i="0" u="none" strike="noStrike">
              <a:solidFill>
                <a:srgbClr val="000000"/>
              </a:solidFill>
              <a:latin typeface="Quattrocento Sans"/>
              <a:ea typeface="Quattrocento Sans"/>
              <a:cs typeface="Quattrocento Sans"/>
              <a:sym typeface="Quattrocento Sans"/>
            </a:rPr>
            <a:t>son aquellos % de coste "externo" que se repercutirán en el producto.</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808080"/>
              </a:solidFill>
              <a:latin typeface="Quattrocento Sans"/>
              <a:ea typeface="Quattrocento Sans"/>
              <a:cs typeface="Quattrocento Sans"/>
              <a:sym typeface="Quattrocento Sans"/>
            </a:rPr>
            <a:t>Por ejemplo: comisiones de distribuidores o agentes comerciales externos.</a:t>
          </a:r>
          <a:endParaRPr sz="1400"/>
        </a:p>
      </xdr:txBody>
    </xdr:sp>
    <xdr:clientData fLocksWithSheet="0"/>
  </xdr:oneCellAnchor>
  <xdr:oneCellAnchor>
    <xdr:from>
      <xdr:col>9</xdr:col>
      <xdr:colOff>19050</xdr:colOff>
      <xdr:row>34</xdr:row>
      <xdr:rowOff>66675</xdr:rowOff>
    </xdr:from>
    <xdr:ext cx="5095875" cy="971550"/>
    <xdr:sp macro="" textlink="">
      <xdr:nvSpPr>
        <xdr:cNvPr id="15" name="Shape 15"/>
        <xdr:cNvSpPr txBox="1"/>
      </xdr:nvSpPr>
      <xdr:spPr>
        <a:xfrm>
          <a:off x="2807588" y="3303750"/>
          <a:ext cx="5076825" cy="95250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 Margen bruto sobre ventas </a:t>
          </a:r>
          <a:r>
            <a:rPr lang="en-US" sz="1200" b="0" i="0" u="none" strike="noStrike">
              <a:solidFill>
                <a:srgbClr val="000000"/>
              </a:solidFill>
              <a:latin typeface="Quattrocento Sans"/>
              <a:ea typeface="Quattrocento Sans"/>
              <a:cs typeface="Quattrocento Sans"/>
              <a:sym typeface="Quattrocento Sans"/>
            </a:rPr>
            <a:t>te permite definir el margen que te servirá para:</a:t>
          </a:r>
          <a:endParaRPr sz="1400"/>
        </a:p>
        <a:p>
          <a:pPr marL="0" lvl="0" indent="0" algn="l" rtl="0">
            <a:spcBef>
              <a:spcPts val="0"/>
            </a:spcBef>
            <a:spcAft>
              <a:spcPts val="0"/>
            </a:spcAft>
            <a:buNone/>
          </a:pPr>
          <a:r>
            <a:rPr lang="en-US" sz="1200" b="0" i="0" u="none" strike="noStrike">
              <a:solidFill>
                <a:srgbClr val="808080"/>
              </a:solidFill>
              <a:latin typeface="Quattrocento Sans"/>
              <a:ea typeface="Quattrocento Sans"/>
              <a:cs typeface="Quattrocento Sans"/>
              <a:sym typeface="Quattrocento Sans"/>
            </a:rPr>
            <a:t>  (1)</a:t>
          </a:r>
          <a:r>
            <a:rPr lang="en-US" sz="1200" b="0" i="0" u="none" strike="noStrike">
              <a:solidFill>
                <a:srgbClr val="000000"/>
              </a:solidFill>
              <a:latin typeface="Quattrocento Sans"/>
              <a:ea typeface="Quattrocento Sans"/>
              <a:cs typeface="Quattrocento Sans"/>
              <a:sym typeface="Quattrocento Sans"/>
            </a:rPr>
            <a:t> compensar todos los demás costes de la empresa (marketing, ventas, administración, etc.) y </a:t>
          </a:r>
          <a:r>
            <a:rPr lang="en-US" sz="1200" b="0" i="0" u="none" strike="noStrike">
              <a:solidFill>
                <a:srgbClr val="808080"/>
              </a:solidFill>
              <a:latin typeface="Quattrocento Sans"/>
              <a:ea typeface="Quattrocento Sans"/>
              <a:cs typeface="Quattrocento Sans"/>
              <a:sym typeface="Quattrocento Sans"/>
            </a:rPr>
            <a:t>(2)</a:t>
          </a:r>
          <a:r>
            <a:rPr lang="en-US" sz="1200" b="1" i="0" u="none" strike="noStrike">
              <a:solidFill>
                <a:srgbClr val="808080"/>
              </a:solidFill>
              <a:latin typeface="Quattrocento Sans"/>
              <a:ea typeface="Quattrocento Sans"/>
              <a:cs typeface="Quattrocento Sans"/>
              <a:sym typeface="Quattrocento Sans"/>
            </a:rPr>
            <a:t> </a:t>
          </a:r>
          <a:r>
            <a:rPr lang="en-US" sz="1200" b="0" i="0" u="none" strike="noStrike">
              <a:solidFill>
                <a:srgbClr val="000000"/>
              </a:solidFill>
              <a:latin typeface="Quattrocento Sans"/>
              <a:ea typeface="Quattrocento Sans"/>
              <a:cs typeface="Quattrocento Sans"/>
              <a:sym typeface="Quattrocento Sans"/>
            </a:rPr>
            <a:t>Tener beneficios</a:t>
          </a:r>
          <a:endParaRPr sz="1400"/>
        </a:p>
      </xdr:txBody>
    </xdr:sp>
    <xdr:clientData fLocksWithSheet="0"/>
  </xdr:oneCellAnchor>
  <xdr:oneCellAnchor>
    <xdr:from>
      <xdr:col>14</xdr:col>
      <xdr:colOff>476250</xdr:colOff>
      <xdr:row>286</xdr:row>
      <xdr:rowOff>57150</xdr:rowOff>
    </xdr:from>
    <xdr:ext cx="847725" cy="257175"/>
    <xdr:sp macro="" textlink="">
      <xdr:nvSpPr>
        <xdr:cNvPr id="16" name="Shape 16">
          <a:hlinkClick xmlns:r="http://schemas.openxmlformats.org/officeDocument/2006/relationships" r:id="rId1"/>
        </xdr:cNvPr>
        <xdr:cNvSpPr txBox="1"/>
      </xdr:nvSpPr>
      <xdr:spPr>
        <a:xfrm>
          <a:off x="4922138" y="3651413"/>
          <a:ext cx="847725" cy="257175"/>
        </a:xfrm>
        <a:prstGeom prst="rect">
          <a:avLst/>
        </a:prstGeom>
        <a:solidFill>
          <a:srgbClr val="4F6128">
            <a:alpha val="66666"/>
          </a:srgbClr>
        </a:solidFill>
        <a:ln>
          <a:noFill/>
        </a:ln>
      </xdr:spPr>
      <xdr:txBody>
        <a:bodyPr spcFirstLastPara="1" wrap="square" lIns="36575" tIns="22850" rIns="36575" bIns="22850" anchor="ctr" anchorCtr="0">
          <a:noAutofit/>
        </a:bodyPr>
        <a:lstStyle/>
        <a:p>
          <a:pPr marL="0" lvl="0" indent="0" algn="ctr" rtl="0">
            <a:spcBef>
              <a:spcPts val="0"/>
            </a:spcBef>
            <a:spcAft>
              <a:spcPts val="0"/>
            </a:spcAft>
            <a:buNone/>
          </a:pPr>
          <a:r>
            <a:rPr lang="en-US" sz="1200" b="0" i="0" u="none" strike="noStrike">
              <a:solidFill>
                <a:srgbClr val="FFFFCC"/>
              </a:solidFill>
              <a:latin typeface="Quattrocento Sans"/>
              <a:ea typeface="Quattrocento Sans"/>
              <a:cs typeface="Quattrocento Sans"/>
              <a:sym typeface="Quattrocento Sans"/>
            </a:rPr>
            <a:t>volver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403</xdr:row>
      <xdr:rowOff>0</xdr:rowOff>
    </xdr:from>
    <xdr:ext cx="114300" cy="209550"/>
    <xdr:sp macro="" textlink="">
      <xdr:nvSpPr>
        <xdr:cNvPr id="3" name="Shape 3"/>
        <xdr:cNvSpPr txBox="1"/>
      </xdr:nvSpPr>
      <xdr:spPr>
        <a:xfrm>
          <a:off x="5293613" y="3678400"/>
          <a:ext cx="104775" cy="2032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8</xdr:col>
      <xdr:colOff>1038225</xdr:colOff>
      <xdr:row>9</xdr:row>
      <xdr:rowOff>66675</xdr:rowOff>
    </xdr:from>
    <xdr:ext cx="4829175" cy="1362075"/>
    <xdr:sp macro="" textlink="">
      <xdr:nvSpPr>
        <xdr:cNvPr id="17" name="Shape 17"/>
        <xdr:cNvSpPr txBox="1"/>
      </xdr:nvSpPr>
      <xdr:spPr>
        <a:xfrm>
          <a:off x="2940938" y="3137063"/>
          <a:ext cx="4810125" cy="1285875"/>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Costes Directos Unitarios </a:t>
          </a:r>
          <a:r>
            <a:rPr lang="en-US" sz="1200" b="0" i="0" u="none" strike="noStrike">
              <a:solidFill>
                <a:srgbClr val="000000"/>
              </a:solidFill>
              <a:latin typeface="Quattrocento Sans"/>
              <a:ea typeface="Quattrocento Sans"/>
              <a:cs typeface="Quattrocento Sans"/>
              <a:sym typeface="Quattrocento Sans"/>
            </a:rPr>
            <a:t>son todos aquellos costes que:</a:t>
          </a:r>
          <a:endParaRPr sz="1400"/>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 Son </a:t>
          </a:r>
          <a:r>
            <a:rPr lang="en-US" sz="1200" b="1" i="0" u="none" strike="noStrike">
              <a:solidFill>
                <a:srgbClr val="000000"/>
              </a:solidFill>
              <a:latin typeface="Quattrocento Sans"/>
              <a:ea typeface="Quattrocento Sans"/>
              <a:cs typeface="Quattrocento Sans"/>
              <a:sym typeface="Quattrocento Sans"/>
            </a:rPr>
            <a:t>imputables</a:t>
          </a:r>
          <a:r>
            <a:rPr lang="en-US" sz="1200" b="0" i="0" u="none" strike="noStrike">
              <a:solidFill>
                <a:srgbClr val="000000"/>
              </a:solidFill>
              <a:latin typeface="Quattrocento Sans"/>
              <a:ea typeface="Quattrocento Sans"/>
              <a:cs typeface="Quattrocento Sans"/>
              <a:sym typeface="Quattrocento Sans"/>
            </a:rPr>
            <a:t> exclusivamente al servicio.</a:t>
          </a:r>
          <a:endParaRPr sz="1400"/>
        </a:p>
        <a:p>
          <a:pPr marL="0" lvl="0" indent="0" algn="l" rtl="0">
            <a:spcBef>
              <a:spcPts val="0"/>
            </a:spcBef>
            <a:spcAft>
              <a:spcPts val="0"/>
            </a:spcAft>
            <a:buNone/>
          </a:pPr>
          <a:r>
            <a:rPr lang="en-US" sz="1200" b="0" i="0" u="none" strike="noStrike">
              <a:solidFill>
                <a:srgbClr val="808080"/>
              </a:solidFill>
              <a:latin typeface="Quattrocento Sans"/>
              <a:ea typeface="Quattrocento Sans"/>
              <a:cs typeface="Quattrocento Sans"/>
              <a:sym typeface="Quattrocento Sans"/>
            </a:rPr>
            <a:t>E</a:t>
          </a:r>
          <a:r>
            <a:rPr lang="en-US" sz="1100" b="0" i="0" u="none" strike="noStrike">
              <a:solidFill>
                <a:srgbClr val="808080"/>
              </a:solidFill>
              <a:latin typeface="Quattrocento Sans"/>
              <a:ea typeface="Quattrocento Sans"/>
              <a:cs typeface="Quattrocento Sans"/>
              <a:sym typeface="Quattrocento Sans"/>
            </a:rPr>
            <a:t>sencialmente: (a) mano de obra, (b) Materiales (si los hay) y (c) Otros tales como desplazamientos, viajes u similares.</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a:t>
          </a:r>
          <a:r>
            <a:rPr lang="en-US" sz="1200" b="0" i="0" u="none" strike="noStrike">
              <a:solidFill>
                <a:srgbClr val="000000"/>
              </a:solidFill>
              <a:latin typeface="Quattrocento Sans"/>
              <a:ea typeface="Quattrocento Sans"/>
              <a:cs typeface="Quattrocento Sans"/>
              <a:sym typeface="Quattrocento Sans"/>
            </a:rPr>
            <a:t>Son </a:t>
          </a:r>
          <a:r>
            <a:rPr lang="en-US" sz="1200" b="1" i="0" u="none" strike="noStrike">
              <a:solidFill>
                <a:srgbClr val="000000"/>
              </a:solidFill>
              <a:latin typeface="Quattrocento Sans"/>
              <a:ea typeface="Quattrocento Sans"/>
              <a:cs typeface="Quattrocento Sans"/>
              <a:sym typeface="Quattrocento Sans"/>
            </a:rPr>
            <a:t>unitarios</a:t>
          </a:r>
          <a:r>
            <a:rPr lang="en-US" sz="1200" b="0" i="0" u="none" strike="noStrike">
              <a:solidFill>
                <a:srgbClr val="000000"/>
              </a:solidFill>
              <a:latin typeface="Quattrocento Sans"/>
              <a:ea typeface="Quattrocento Sans"/>
              <a:cs typeface="Quattrocento Sans"/>
              <a:sym typeface="Quattrocento Sans"/>
            </a:rPr>
            <a:t>, han sido calculados para 1 servicio (costes standard o medios para cada servicio).</a:t>
          </a:r>
          <a:endParaRPr sz="1400"/>
        </a:p>
        <a:p>
          <a:pPr marL="0" lvl="0" indent="0" algn="l" rtl="0">
            <a:spcBef>
              <a:spcPts val="0"/>
            </a:spcBef>
            <a:spcAft>
              <a:spcPts val="0"/>
            </a:spcAft>
            <a:buNone/>
          </a:pPr>
          <a:endParaRPr sz="1200" b="0" i="0" u="none" strike="noStrike">
            <a:solidFill>
              <a:srgbClr val="000000"/>
            </a:solidFill>
            <a:latin typeface="Tahoma"/>
            <a:ea typeface="Tahoma"/>
            <a:cs typeface="Tahoma"/>
            <a:sym typeface="Tahoma"/>
          </a:endParaRPr>
        </a:p>
      </xdr:txBody>
    </xdr:sp>
    <xdr:clientData fLocksWithSheet="0"/>
  </xdr:oneCellAnchor>
  <xdr:oneCellAnchor>
    <xdr:from>
      <xdr:col>8</xdr:col>
      <xdr:colOff>1076325</xdr:colOff>
      <xdr:row>38</xdr:row>
      <xdr:rowOff>361950</xdr:rowOff>
    </xdr:from>
    <xdr:ext cx="4829175" cy="1885950"/>
    <xdr:sp macro="" textlink="">
      <xdr:nvSpPr>
        <xdr:cNvPr id="18" name="Shape 18"/>
        <xdr:cNvSpPr txBox="1"/>
      </xdr:nvSpPr>
      <xdr:spPr>
        <a:xfrm>
          <a:off x="2940938" y="2846550"/>
          <a:ext cx="4810125" cy="186690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C00000"/>
              </a:solidFill>
              <a:latin typeface="Quattrocento Sans"/>
              <a:ea typeface="Quattrocento Sans"/>
              <a:cs typeface="Quattrocento Sans"/>
              <a:sym typeface="Quattrocento Sans"/>
            </a:rPr>
            <a:t>Este es el precio a que deberías vender dicho servicio para conseguir el margen bruto que has indicado</a:t>
          </a:r>
          <a:endParaRPr sz="1200" b="0" i="0" u="none" strike="noStrike">
            <a:solidFill>
              <a:srgbClr val="C00000"/>
            </a:solidFill>
            <a:latin typeface="Quattrocento Sans"/>
            <a:ea typeface="Quattrocento Sans"/>
            <a:cs typeface="Quattrocento Sans"/>
            <a:sym typeface="Quattrocento Sans"/>
          </a:endParaRPr>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Tienes también el precio redondeado al alza y a la baja.</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Antes de decidir, deberías analizar si este precio es realmente competitivo (si el mercado está dispuesto a pagar ese importe)... de poco sirve un gran margen si no se vende.</a:t>
          </a:r>
          <a:endParaRPr sz="800" b="1"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endParaRPr sz="800" b="1" i="0" u="none" strike="noStrike">
            <a:solidFill>
              <a:srgbClr val="000000"/>
            </a:solidFill>
            <a:latin typeface="Tahoma"/>
            <a:ea typeface="Tahoma"/>
            <a:cs typeface="Tahoma"/>
            <a:sym typeface="Tahoma"/>
          </a:endParaRPr>
        </a:p>
      </xdr:txBody>
    </xdr:sp>
    <xdr:clientData fLocksWithSheet="0"/>
  </xdr:oneCellAnchor>
  <xdr:oneCellAnchor>
    <xdr:from>
      <xdr:col>8</xdr:col>
      <xdr:colOff>838200</xdr:colOff>
      <xdr:row>289</xdr:row>
      <xdr:rowOff>0</xdr:rowOff>
    </xdr:from>
    <xdr:ext cx="5124450" cy="3228975"/>
    <xdr:sp macro="" textlink="">
      <xdr:nvSpPr>
        <xdr:cNvPr id="19" name="Shape 19"/>
        <xdr:cNvSpPr txBox="1"/>
      </xdr:nvSpPr>
      <xdr:spPr>
        <a:xfrm>
          <a:off x="2783775" y="2170275"/>
          <a:ext cx="5124450" cy="3219450"/>
        </a:xfrm>
        <a:prstGeom prst="rect">
          <a:avLst/>
        </a:prstGeom>
        <a:solidFill>
          <a:schemeClr val="lt2"/>
        </a:solidFill>
        <a:ln w="9525" cap="flat" cmpd="sng">
          <a:solidFill>
            <a:srgbClr val="C4BD97"/>
          </a:solidFill>
          <a:prstDash val="solid"/>
          <a:miter lim="800000"/>
          <a:headEnd type="none" w="sm" len="sm"/>
          <a:tailEnd type="none" w="sm" len="sm"/>
        </a:ln>
      </xdr:spPr>
      <xdr:txBody>
        <a:bodyPr spcFirstLastPara="1" wrap="square" lIns="180000" tIns="46800" rIns="162000" bIns="46800" anchor="t" anchorCtr="0">
          <a:noAutofit/>
        </a:bodyPr>
        <a:lstStyle/>
        <a:p>
          <a:pPr marL="0" lvl="0" indent="0" algn="l" rtl="0">
            <a:spcBef>
              <a:spcPts val="0"/>
            </a:spcBef>
            <a:spcAft>
              <a:spcPts val="0"/>
            </a:spcAft>
            <a:buNone/>
          </a:pPr>
          <a:r>
            <a:rPr lang="en-US" sz="1200" b="1" i="0" u="none" strike="noStrike">
              <a:solidFill>
                <a:srgbClr val="974806"/>
              </a:solidFill>
              <a:latin typeface="Quattrocento Sans"/>
              <a:ea typeface="Quattrocento Sans"/>
              <a:cs typeface="Quattrocento Sans"/>
              <a:sym typeface="Quattrocento Sans"/>
            </a:rPr>
            <a:t> Margen Bruto de un producto respecto a la explotación.</a:t>
          </a:r>
          <a:endParaRPr sz="1400"/>
        </a:p>
        <a:p>
          <a:pPr marL="0" lvl="0" indent="0" algn="l" rtl="0">
            <a:spcBef>
              <a:spcPts val="0"/>
            </a:spcBef>
            <a:spcAft>
              <a:spcPts val="0"/>
            </a:spcAft>
            <a:buNone/>
          </a:pP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a:t>
          </a:r>
          <a:r>
            <a:rPr lang="en-US" sz="1100" b="1" i="0" u="none" strike="noStrike">
              <a:solidFill>
                <a:srgbClr val="000000"/>
              </a:solidFill>
              <a:latin typeface="Quattrocento Sans"/>
              <a:ea typeface="Quattrocento Sans"/>
              <a:cs typeface="Quattrocento Sans"/>
              <a:sym typeface="Quattrocento Sans"/>
            </a:rPr>
            <a:t>El margen bruto de un producto es la diferencia entre el precio de  venta  y los costes directamente imputables a dicho producto.</a:t>
          </a: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Margen Bruto TOTAL de un SERVICIO:</a:t>
          </a: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Cada año hago 1000 ventas del servicio "X", precio de cada venta: 10.</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Total Ventas (facturación): 10.000.</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Estas 1000 ventas, generan los siguientes costes directos:</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Personal que presta el servicio: 4000 </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Materiales: 250 </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Otros costes del servicio: 250</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Total costes directos: 4.500 (se denominan "Coste de la venta").</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Margen Bruto Total del producto "X":</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Ventas (10.000) - Coste de la Venta (4.500) = Margen Bruto (5.500)</a:t>
          </a:r>
          <a:endParaRPr sz="1400"/>
        </a:p>
        <a:p>
          <a:pPr marL="0" lvl="0" indent="0" algn="l" rtl="0">
            <a:spcBef>
              <a:spcPts val="0"/>
            </a:spcBef>
            <a:spcAft>
              <a:spcPts val="0"/>
            </a:spcAft>
            <a:buNone/>
          </a:pP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1" i="0" u="none" strike="noStrike">
              <a:solidFill>
                <a:srgbClr val="000000"/>
              </a:solidFill>
              <a:latin typeface="Quattrocento Sans"/>
              <a:ea typeface="Quattrocento Sans"/>
              <a:cs typeface="Quattrocento Sans"/>
              <a:sym typeface="Quattrocento Sans"/>
            </a:rPr>
            <a:t>Margen Bruto UNITARIO:</a:t>
          </a: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Se obtiene dividiendo el margen bruto total por el número de servicios vendidos... o siguiendo el proceso indicado a la izquierda.</a:t>
          </a:r>
          <a:endParaRPr sz="1400"/>
        </a:p>
        <a:p>
          <a:pPr marL="0" lvl="0" indent="0" algn="l" rtl="0">
            <a:spcBef>
              <a:spcPts val="0"/>
            </a:spcBef>
            <a:spcAft>
              <a:spcPts val="0"/>
            </a:spcAft>
            <a:buNone/>
          </a:pP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1" i="0" u="none" strike="noStrike">
              <a:solidFill>
                <a:srgbClr val="000000"/>
              </a:solidFill>
              <a:latin typeface="Quattrocento Sans"/>
              <a:ea typeface="Quattrocento Sans"/>
              <a:cs typeface="Quattrocento Sans"/>
              <a:sym typeface="Quattrocento Sans"/>
            </a:rPr>
            <a:t>% Margen Bruto del producto:</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Es el % que representa el margen bruto sobre las ventas.</a:t>
          </a:r>
          <a:endParaRPr sz="1400"/>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Cálculo: MB ÷ VTAS %</a:t>
          </a:r>
          <a:endParaRPr sz="1400"/>
        </a:p>
      </xdr:txBody>
    </xdr:sp>
    <xdr:clientData fLocksWithSheet="0"/>
  </xdr:oneCellAnchor>
  <xdr:oneCellAnchor>
    <xdr:from>
      <xdr:col>8</xdr:col>
      <xdr:colOff>1095375</xdr:colOff>
      <xdr:row>17</xdr:row>
      <xdr:rowOff>142875</xdr:rowOff>
    </xdr:from>
    <xdr:ext cx="4781550" cy="1866900"/>
    <xdr:sp macro="" textlink="">
      <xdr:nvSpPr>
        <xdr:cNvPr id="20" name="Shape 20"/>
        <xdr:cNvSpPr txBox="1"/>
      </xdr:nvSpPr>
      <xdr:spPr>
        <a:xfrm>
          <a:off x="2964750" y="2856075"/>
          <a:ext cx="4762500" cy="184785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Costes Directos NO Unitarios </a:t>
          </a:r>
          <a:r>
            <a:rPr lang="en-US" sz="1200" b="0" i="0" u="none" strike="noStrike">
              <a:solidFill>
                <a:srgbClr val="000000"/>
              </a:solidFill>
              <a:latin typeface="Quattrocento Sans"/>
              <a:ea typeface="Quattrocento Sans"/>
              <a:cs typeface="Quattrocento Sans"/>
              <a:sym typeface="Quattrocento Sans"/>
            </a:rPr>
            <a:t>son todos aquellos costes que:</a:t>
          </a:r>
          <a:endParaRPr sz="1400"/>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 Son</a:t>
          </a:r>
          <a:r>
            <a:rPr lang="en-US" sz="1200" b="1" i="0" u="none" strike="noStrike">
              <a:solidFill>
                <a:srgbClr val="000000"/>
              </a:solidFill>
              <a:latin typeface="Quattrocento Sans"/>
              <a:ea typeface="Quattrocento Sans"/>
              <a:cs typeface="Quattrocento Sans"/>
              <a:sym typeface="Quattrocento Sans"/>
            </a:rPr>
            <a:t> imputables</a:t>
          </a:r>
          <a:r>
            <a:rPr lang="en-US" sz="1200" b="0" i="0" u="none" strike="noStrike">
              <a:solidFill>
                <a:srgbClr val="000000"/>
              </a:solidFill>
              <a:latin typeface="Quattrocento Sans"/>
              <a:ea typeface="Quattrocento Sans"/>
              <a:cs typeface="Quattrocento Sans"/>
              <a:sym typeface="Quattrocento Sans"/>
            </a:rPr>
            <a:t> exclusivamente a dicho tipo de servicio.</a:t>
          </a:r>
          <a:endParaRPr sz="11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000000"/>
              </a:solidFill>
              <a:latin typeface="Quattrocento Sans"/>
              <a:ea typeface="Quattrocento Sans"/>
              <a:cs typeface="Quattrocento Sans"/>
              <a:sym typeface="Quattrocento Sans"/>
            </a:rPr>
            <a:t>- </a:t>
          </a:r>
          <a:r>
            <a:rPr lang="en-US" sz="1200" b="0" i="0" u="none" strike="noStrike">
              <a:solidFill>
                <a:srgbClr val="000000"/>
              </a:solidFill>
              <a:latin typeface="Quattrocento Sans"/>
              <a:ea typeface="Quattrocento Sans"/>
              <a:cs typeface="Quattrocento Sans"/>
              <a:sym typeface="Quattrocento Sans"/>
            </a:rPr>
            <a:t>Son</a:t>
          </a:r>
          <a:r>
            <a:rPr lang="en-US" sz="1200" b="1" i="0" u="none" strike="noStrike">
              <a:solidFill>
                <a:srgbClr val="000000"/>
              </a:solidFill>
              <a:latin typeface="Quattrocento Sans"/>
              <a:ea typeface="Quattrocento Sans"/>
              <a:cs typeface="Quattrocento Sans"/>
              <a:sym typeface="Quattrocento Sans"/>
            </a:rPr>
            <a:t> TOTALES</a:t>
          </a:r>
          <a:r>
            <a:rPr lang="en-US" sz="1200" b="0" i="0" u="none" strike="noStrike">
              <a:solidFill>
                <a:srgbClr val="000000"/>
              </a:solidFill>
              <a:latin typeface="Quattrocento Sans"/>
              <a:ea typeface="Quattrocento Sans"/>
              <a:cs typeface="Quattrocento Sans"/>
              <a:sym typeface="Quattrocento Sans"/>
            </a:rPr>
            <a:t>, son costes que deben ser repercutidos en un cierto número de servicios de este tipo.</a:t>
          </a:r>
          <a:endParaRPr sz="1400"/>
        </a:p>
        <a:p>
          <a:pPr marL="0" lvl="0" indent="0" algn="l" rtl="0">
            <a:spcBef>
              <a:spcPts val="0"/>
            </a:spcBef>
            <a:spcAft>
              <a:spcPts val="0"/>
            </a:spcAft>
            <a:buNone/>
          </a:pPr>
          <a:r>
            <a:rPr lang="en-US" sz="1100" b="0" i="0" u="none" strike="noStrike">
              <a:solidFill>
                <a:srgbClr val="808080"/>
              </a:solidFill>
              <a:latin typeface="Quattrocento Sans"/>
              <a:ea typeface="Quattrocento Sans"/>
              <a:cs typeface="Quattrocento Sans"/>
              <a:sym typeface="Quattrocento Sans"/>
            </a:rPr>
            <a:t>Por ejemplo: Debes adquirir cierta licencia (material o máquina) que deberás amortizar entre cierto número de servicios.</a:t>
          </a: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C00000"/>
              </a:solidFill>
              <a:latin typeface="Quattrocento Sans"/>
              <a:ea typeface="Quattrocento Sans"/>
              <a:cs typeface="Quattrocento Sans"/>
              <a:sym typeface="Quattrocento Sans"/>
            </a:rPr>
            <a:t>Importante: </a:t>
          </a:r>
          <a:r>
            <a:rPr lang="en-US" sz="1200" b="0" i="0" u="none" strike="noStrike">
              <a:solidFill>
                <a:srgbClr val="000000"/>
              </a:solidFill>
              <a:latin typeface="Quattrocento Sans"/>
              <a:ea typeface="Quattrocento Sans"/>
              <a:cs typeface="Quattrocento Sans"/>
              <a:sym typeface="Quattrocento Sans"/>
            </a:rPr>
            <a:t>La hoja dividirá el coste total por el número de servicios que indiques. </a:t>
          </a:r>
          <a:endParaRPr sz="1400"/>
        </a:p>
      </xdr:txBody>
    </xdr:sp>
    <xdr:clientData fLocksWithSheet="0"/>
  </xdr:oneCellAnchor>
  <xdr:oneCellAnchor>
    <xdr:from>
      <xdr:col>8</xdr:col>
      <xdr:colOff>1104900</xdr:colOff>
      <xdr:row>28</xdr:row>
      <xdr:rowOff>57150</xdr:rowOff>
    </xdr:from>
    <xdr:ext cx="4772025" cy="1143000"/>
    <xdr:sp macro="" textlink="">
      <xdr:nvSpPr>
        <xdr:cNvPr id="21" name="Shape 21"/>
        <xdr:cNvSpPr txBox="1"/>
      </xdr:nvSpPr>
      <xdr:spPr>
        <a:xfrm>
          <a:off x="2969513" y="3219945"/>
          <a:ext cx="4752975" cy="1120111"/>
        </a:xfrm>
        <a:prstGeom prst="rect">
          <a:avLst/>
        </a:prstGeom>
        <a:solidFill>
          <a:srgbClr val="FFFFFF"/>
        </a:solidFill>
        <a:ln w="9525" cap="flat" cmpd="sng">
          <a:solidFill>
            <a:srgbClr val="073763"/>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 Costes Variables </a:t>
          </a:r>
          <a:r>
            <a:rPr lang="en-US" sz="1200" b="0" i="0" u="none" strike="noStrike">
              <a:solidFill>
                <a:srgbClr val="000000"/>
              </a:solidFill>
              <a:latin typeface="Quattrocento Sans"/>
              <a:ea typeface="Quattrocento Sans"/>
              <a:cs typeface="Quattrocento Sans"/>
              <a:sym typeface="Quattrocento Sans"/>
            </a:rPr>
            <a:t>son aquellos % de coste "externo" que se repercutirán en el servicio.</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100" b="0" i="0" u="none" strike="noStrike">
              <a:solidFill>
                <a:srgbClr val="808080"/>
              </a:solidFill>
              <a:latin typeface="Quattrocento Sans"/>
              <a:ea typeface="Quattrocento Sans"/>
              <a:cs typeface="Quattrocento Sans"/>
              <a:sym typeface="Quattrocento Sans"/>
            </a:rPr>
            <a:t>Por ejemplo: comisiones de intermediarios, agencias o agentes comerciales externos.</a:t>
          </a:r>
          <a:endParaRPr sz="1400"/>
        </a:p>
      </xdr:txBody>
    </xdr:sp>
    <xdr:clientData fLocksWithSheet="0"/>
  </xdr:oneCellAnchor>
  <xdr:oneCellAnchor>
    <xdr:from>
      <xdr:col>8</xdr:col>
      <xdr:colOff>1104900</xdr:colOff>
      <xdr:row>34</xdr:row>
      <xdr:rowOff>152400</xdr:rowOff>
    </xdr:from>
    <xdr:ext cx="4762500" cy="962025"/>
    <xdr:sp macro="" textlink="">
      <xdr:nvSpPr>
        <xdr:cNvPr id="22" name="Shape 22"/>
        <xdr:cNvSpPr txBox="1"/>
      </xdr:nvSpPr>
      <xdr:spPr>
        <a:xfrm>
          <a:off x="2974275" y="3308513"/>
          <a:ext cx="4743450" cy="942975"/>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 Margen bruto sobre ventas </a:t>
          </a:r>
          <a:r>
            <a:rPr lang="en-US" sz="1200" b="0" i="0" u="none" strike="noStrike">
              <a:solidFill>
                <a:srgbClr val="000000"/>
              </a:solidFill>
              <a:latin typeface="Quattrocento Sans"/>
              <a:ea typeface="Quattrocento Sans"/>
              <a:cs typeface="Quattrocento Sans"/>
              <a:sym typeface="Quattrocento Sans"/>
            </a:rPr>
            <a:t>te permite definir el margen que te servirá para:  </a:t>
          </a:r>
          <a:endParaRPr sz="1400"/>
        </a:p>
        <a:p>
          <a:pPr marL="0" lvl="0" indent="0" algn="l" rtl="0">
            <a:spcBef>
              <a:spcPts val="0"/>
            </a:spcBef>
            <a:spcAft>
              <a:spcPts val="0"/>
            </a:spcAft>
            <a:buNone/>
          </a:pPr>
          <a:r>
            <a:rPr lang="en-US" sz="1200" b="0" i="0" u="none" strike="noStrike">
              <a:solidFill>
                <a:srgbClr val="808080"/>
              </a:solidFill>
              <a:latin typeface="Quattrocento Sans"/>
              <a:ea typeface="Quattrocento Sans"/>
              <a:cs typeface="Quattrocento Sans"/>
              <a:sym typeface="Quattrocento Sans"/>
            </a:rPr>
            <a:t>(1) </a:t>
          </a:r>
          <a:r>
            <a:rPr lang="en-US" sz="1200" b="0" i="0" u="none" strike="noStrike">
              <a:solidFill>
                <a:srgbClr val="000000"/>
              </a:solidFill>
              <a:latin typeface="Quattrocento Sans"/>
              <a:ea typeface="Quattrocento Sans"/>
              <a:cs typeface="Quattrocento Sans"/>
              <a:sym typeface="Quattrocento Sans"/>
            </a:rPr>
            <a:t>compensar todos los demás costes de la empresa (marketing, ventas, administración, etc.) y </a:t>
          </a:r>
          <a:r>
            <a:rPr lang="en-US" sz="1200" b="0" i="0" u="none" strike="noStrike">
              <a:solidFill>
                <a:srgbClr val="808080"/>
              </a:solidFill>
              <a:latin typeface="Quattrocento Sans"/>
              <a:ea typeface="Quattrocento Sans"/>
              <a:cs typeface="Quattrocento Sans"/>
              <a:sym typeface="Quattrocento Sans"/>
            </a:rPr>
            <a:t>(2)</a:t>
          </a:r>
          <a:r>
            <a:rPr lang="en-US" sz="1200" b="0" i="0" u="none" strike="noStrike">
              <a:solidFill>
                <a:srgbClr val="000000"/>
              </a:solidFill>
              <a:latin typeface="Quattrocento Sans"/>
              <a:ea typeface="Quattrocento Sans"/>
              <a:cs typeface="Quattrocento Sans"/>
              <a:sym typeface="Quattrocento Sans"/>
            </a:rPr>
            <a:t> Tener beneficios.</a:t>
          </a:r>
          <a:endParaRPr sz="1400"/>
        </a:p>
      </xdr:txBody>
    </xdr:sp>
    <xdr:clientData fLocksWithSheet="0"/>
  </xdr:oneCellAnchor>
  <xdr:oneCellAnchor>
    <xdr:from>
      <xdr:col>13</xdr:col>
      <xdr:colOff>838200</xdr:colOff>
      <xdr:row>286</xdr:row>
      <xdr:rowOff>57150</xdr:rowOff>
    </xdr:from>
    <xdr:ext cx="847725" cy="257175"/>
    <xdr:sp macro="" textlink="">
      <xdr:nvSpPr>
        <xdr:cNvPr id="23" name="Shape 23">
          <a:hlinkClick xmlns:r="http://schemas.openxmlformats.org/officeDocument/2006/relationships" r:id="rId1"/>
        </xdr:cNvPr>
        <xdr:cNvSpPr txBox="1"/>
      </xdr:nvSpPr>
      <xdr:spPr>
        <a:xfrm>
          <a:off x="4922138" y="3651413"/>
          <a:ext cx="847725" cy="257175"/>
        </a:xfrm>
        <a:prstGeom prst="rect">
          <a:avLst/>
        </a:prstGeom>
        <a:solidFill>
          <a:srgbClr val="4F6128">
            <a:alpha val="66666"/>
          </a:srgbClr>
        </a:solidFill>
        <a:ln>
          <a:noFill/>
        </a:ln>
      </xdr:spPr>
      <xdr:txBody>
        <a:bodyPr spcFirstLastPara="1" wrap="square" lIns="36575" tIns="22850" rIns="36575" bIns="22850" anchor="ctr" anchorCtr="0">
          <a:noAutofit/>
        </a:bodyPr>
        <a:lstStyle/>
        <a:p>
          <a:pPr marL="0" lvl="0" indent="0" algn="ctr" rtl="0">
            <a:spcBef>
              <a:spcPts val="0"/>
            </a:spcBef>
            <a:spcAft>
              <a:spcPts val="0"/>
            </a:spcAft>
            <a:buNone/>
          </a:pPr>
          <a:r>
            <a:rPr lang="en-US" sz="1200" b="0" i="0" u="none" strike="noStrike">
              <a:solidFill>
                <a:srgbClr val="FFFFCC"/>
              </a:solidFill>
              <a:latin typeface="Quattrocento Sans"/>
              <a:ea typeface="Quattrocento Sans"/>
              <a:cs typeface="Quattrocento Sans"/>
              <a:sym typeface="Quattrocento Sans"/>
            </a:rPr>
            <a:t>volver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246</xdr:row>
      <xdr:rowOff>0</xdr:rowOff>
    </xdr:from>
    <xdr:ext cx="114300" cy="209550"/>
    <xdr:sp macro="" textlink="">
      <xdr:nvSpPr>
        <xdr:cNvPr id="3" name="Shape 3"/>
        <xdr:cNvSpPr txBox="1"/>
      </xdr:nvSpPr>
      <xdr:spPr>
        <a:xfrm>
          <a:off x="5293613" y="3678400"/>
          <a:ext cx="104775" cy="2032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9</xdr:col>
      <xdr:colOff>19050</xdr:colOff>
      <xdr:row>9</xdr:row>
      <xdr:rowOff>0</xdr:rowOff>
    </xdr:from>
    <xdr:ext cx="4676775" cy="1352550"/>
    <xdr:sp macro="" textlink="">
      <xdr:nvSpPr>
        <xdr:cNvPr id="24" name="Shape 24"/>
        <xdr:cNvSpPr txBox="1"/>
      </xdr:nvSpPr>
      <xdr:spPr>
        <a:xfrm>
          <a:off x="3017138" y="3113250"/>
          <a:ext cx="4657725" cy="133350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Costes Directos Unitarios son todos aquellos costes que:</a:t>
          </a:r>
          <a:endParaRPr sz="1400"/>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 Son</a:t>
          </a:r>
          <a:r>
            <a:rPr lang="en-US" sz="1200" b="1" i="0" u="none" strike="noStrike">
              <a:solidFill>
                <a:srgbClr val="000000"/>
              </a:solidFill>
              <a:latin typeface="Quattrocento Sans"/>
              <a:ea typeface="Quattrocento Sans"/>
              <a:cs typeface="Quattrocento Sans"/>
              <a:sym typeface="Quattrocento Sans"/>
            </a:rPr>
            <a:t> imputables</a:t>
          </a:r>
          <a:r>
            <a:rPr lang="en-US" sz="1200" b="0" i="0" u="none" strike="noStrike">
              <a:solidFill>
                <a:srgbClr val="000000"/>
              </a:solidFill>
              <a:latin typeface="Quattrocento Sans"/>
              <a:ea typeface="Quattrocento Sans"/>
              <a:cs typeface="Quattrocento Sans"/>
              <a:sym typeface="Quattrocento Sans"/>
            </a:rPr>
            <a:t> exclusivamente a este tipo de servicio. </a:t>
          </a:r>
          <a:r>
            <a:rPr lang="en-US" sz="1200" b="0" i="0" u="none" strike="noStrike">
              <a:solidFill>
                <a:srgbClr val="808080"/>
              </a:solidFill>
              <a:latin typeface="Quattrocento Sans"/>
              <a:ea typeface="Quattrocento Sans"/>
              <a:cs typeface="Quattrocento Sans"/>
              <a:sym typeface="Quattrocento Sans"/>
            </a:rPr>
            <a:t>Esencialmente: (a) mano de obra, (b) Materiales (si los hay) y (c) Otros tales como desplazamientos, viajes u similares.</a:t>
          </a: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 Son </a:t>
          </a:r>
          <a:r>
            <a:rPr lang="en-US" sz="1200" b="1" i="0" u="none" strike="noStrike">
              <a:solidFill>
                <a:srgbClr val="000000"/>
              </a:solidFill>
              <a:latin typeface="Quattrocento Sans"/>
              <a:ea typeface="Quattrocento Sans"/>
              <a:cs typeface="Quattrocento Sans"/>
              <a:sym typeface="Quattrocento Sans"/>
            </a:rPr>
            <a:t>unitarios</a:t>
          </a:r>
          <a:r>
            <a:rPr lang="en-US" sz="1200" b="0" i="0" u="none" strike="noStrike">
              <a:solidFill>
                <a:srgbClr val="000000"/>
              </a:solidFill>
              <a:latin typeface="Quattrocento Sans"/>
              <a:ea typeface="Quattrocento Sans"/>
              <a:cs typeface="Quattrocento Sans"/>
              <a:sym typeface="Quattrocento Sans"/>
            </a:rPr>
            <a:t>, han sido calculados para 1 servicio (costes standard o medios para cada servicio).</a:t>
          </a:r>
          <a:endParaRPr sz="1400"/>
        </a:p>
      </xdr:txBody>
    </xdr:sp>
    <xdr:clientData fLocksWithSheet="0"/>
  </xdr:oneCellAnchor>
  <xdr:oneCellAnchor>
    <xdr:from>
      <xdr:col>9</xdr:col>
      <xdr:colOff>19050</xdr:colOff>
      <xdr:row>46</xdr:row>
      <xdr:rowOff>495300</xdr:rowOff>
    </xdr:from>
    <xdr:ext cx="4772025" cy="1714500"/>
    <xdr:sp macro="" textlink="">
      <xdr:nvSpPr>
        <xdr:cNvPr id="25" name="Shape 25"/>
        <xdr:cNvSpPr txBox="1"/>
      </xdr:nvSpPr>
      <xdr:spPr>
        <a:xfrm>
          <a:off x="2969513" y="2932275"/>
          <a:ext cx="4752975" cy="169545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latin typeface="Quattrocento Sans"/>
              <a:ea typeface="Quattrocento Sans"/>
              <a:cs typeface="Quattrocento Sans"/>
              <a:sym typeface="Quattrocento Sans"/>
            </a:rPr>
            <a:t>Este es el precio a que deberías vender el servicio para conseguir el beneficio bruto que has indicado</a:t>
          </a:r>
          <a:r>
            <a:rPr lang="en-US" sz="1200" b="0" i="0" u="none" strike="noStrike">
              <a:latin typeface="Quattrocento Sans"/>
              <a:ea typeface="Quattrocento Sans"/>
              <a:cs typeface="Quattrocento Sans"/>
              <a:sym typeface="Quattrocento Sans"/>
            </a:rPr>
            <a:t>.</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Tienes también el precio redondeado al alza y a la baja.</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Antes de decidir, deberías analizar si este precio es realmente competitivo (si el mercado está dispuesto a pagar ese importe)... de poco sirve un gran beneficio si no se vende.</a:t>
          </a:r>
          <a:endParaRPr sz="800" b="1"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endParaRPr sz="800" b="1" i="0" u="none" strike="noStrike">
            <a:solidFill>
              <a:srgbClr val="000000"/>
            </a:solidFill>
            <a:latin typeface="Tahoma"/>
            <a:ea typeface="Tahoma"/>
            <a:cs typeface="Tahoma"/>
            <a:sym typeface="Tahoma"/>
          </a:endParaRPr>
        </a:p>
      </xdr:txBody>
    </xdr:sp>
    <xdr:clientData fLocksWithSheet="0"/>
  </xdr:oneCellAnchor>
  <xdr:oneCellAnchor>
    <xdr:from>
      <xdr:col>9</xdr:col>
      <xdr:colOff>19050</xdr:colOff>
      <xdr:row>17</xdr:row>
      <xdr:rowOff>57150</xdr:rowOff>
    </xdr:from>
    <xdr:ext cx="4676775" cy="1981200"/>
    <xdr:sp macro="" textlink="">
      <xdr:nvSpPr>
        <xdr:cNvPr id="26" name="Shape 26"/>
        <xdr:cNvSpPr txBox="1"/>
      </xdr:nvSpPr>
      <xdr:spPr>
        <a:xfrm>
          <a:off x="3017138" y="2798925"/>
          <a:ext cx="4657725" cy="196215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Costes Directos NO Unitarios son todos aquellos costes que:</a:t>
          </a:r>
          <a:endParaRPr sz="1400"/>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 Son </a:t>
          </a:r>
          <a:r>
            <a:rPr lang="en-US" sz="1200" b="1" i="0" u="none" strike="noStrike">
              <a:solidFill>
                <a:srgbClr val="000000"/>
              </a:solidFill>
              <a:latin typeface="Quattrocento Sans"/>
              <a:ea typeface="Quattrocento Sans"/>
              <a:cs typeface="Quattrocento Sans"/>
              <a:sym typeface="Quattrocento Sans"/>
            </a:rPr>
            <a:t>imputables</a:t>
          </a:r>
          <a:r>
            <a:rPr lang="en-US" sz="1200" b="0" i="0" u="none" strike="noStrike">
              <a:solidFill>
                <a:srgbClr val="000000"/>
              </a:solidFill>
              <a:latin typeface="Quattrocento Sans"/>
              <a:ea typeface="Quattrocento Sans"/>
              <a:cs typeface="Quattrocento Sans"/>
              <a:sym typeface="Quattrocento Sans"/>
            </a:rPr>
            <a:t> exclusivamente a dicho tipo de servicio.</a:t>
          </a:r>
          <a:endParaRPr sz="1400"/>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 Son </a:t>
          </a:r>
          <a:r>
            <a:rPr lang="en-US" sz="1200" b="1" i="0" u="none" strike="noStrike">
              <a:solidFill>
                <a:srgbClr val="000000"/>
              </a:solidFill>
              <a:latin typeface="Quattrocento Sans"/>
              <a:ea typeface="Quattrocento Sans"/>
              <a:cs typeface="Quattrocento Sans"/>
              <a:sym typeface="Quattrocento Sans"/>
            </a:rPr>
            <a:t>TOTALES</a:t>
          </a:r>
          <a:r>
            <a:rPr lang="en-US" sz="1200" b="0" i="0" u="none" strike="noStrike">
              <a:solidFill>
                <a:srgbClr val="000000"/>
              </a:solidFill>
              <a:latin typeface="Quattrocento Sans"/>
              <a:ea typeface="Quattrocento Sans"/>
              <a:cs typeface="Quattrocento Sans"/>
              <a:sym typeface="Quattrocento Sans"/>
            </a:rPr>
            <a:t>, son costes que deben ser repercutidos en un cierto número de servicios de este tipo.</a:t>
          </a:r>
          <a:endParaRPr sz="1400"/>
        </a:p>
        <a:p>
          <a:pPr marL="0" lvl="0" indent="0" algn="l" rtl="0">
            <a:spcBef>
              <a:spcPts val="0"/>
            </a:spcBef>
            <a:spcAft>
              <a:spcPts val="0"/>
            </a:spcAft>
            <a:buNone/>
          </a:pPr>
          <a:r>
            <a:rPr lang="en-US" sz="1100" b="0" i="0" u="none" strike="noStrike">
              <a:solidFill>
                <a:srgbClr val="808080"/>
              </a:solidFill>
              <a:latin typeface="Quattrocento Sans"/>
              <a:ea typeface="Quattrocento Sans"/>
              <a:cs typeface="Quattrocento Sans"/>
              <a:sym typeface="Quattrocento Sans"/>
            </a:rPr>
            <a:t>Por ejemplo: Debes adquirir cierta licencia (material o máquina) que deberás amortizar entre cierto número de servicios de este tipo.</a:t>
          </a:r>
          <a:endParaRPr sz="1400"/>
        </a:p>
        <a:p>
          <a:pPr marL="0" lvl="0" indent="0" algn="l" rtl="0">
            <a:spcBef>
              <a:spcPts val="0"/>
            </a:spcBef>
            <a:spcAft>
              <a:spcPts val="0"/>
            </a:spcAft>
            <a:buNone/>
          </a:pP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632423"/>
              </a:solidFill>
              <a:latin typeface="Quattrocento Sans"/>
              <a:ea typeface="Quattrocento Sans"/>
              <a:cs typeface="Quattrocento Sans"/>
              <a:sym typeface="Quattrocento Sans"/>
            </a:rPr>
            <a:t>Importante: </a:t>
          </a:r>
          <a:r>
            <a:rPr lang="en-US" sz="1200" b="0" i="0" u="none" strike="noStrike">
              <a:solidFill>
                <a:srgbClr val="000000"/>
              </a:solidFill>
              <a:latin typeface="Quattrocento Sans"/>
              <a:ea typeface="Quattrocento Sans"/>
              <a:cs typeface="Quattrocento Sans"/>
              <a:sym typeface="Quattrocento Sans"/>
            </a:rPr>
            <a:t>La hoja dividirá el coste total por el número de servicios que indiques. </a:t>
          </a:r>
          <a:endParaRPr sz="1400"/>
        </a:p>
      </xdr:txBody>
    </xdr:sp>
    <xdr:clientData fLocksWithSheet="0"/>
  </xdr:oneCellAnchor>
  <xdr:oneCellAnchor>
    <xdr:from>
      <xdr:col>9</xdr:col>
      <xdr:colOff>28575</xdr:colOff>
      <xdr:row>28</xdr:row>
      <xdr:rowOff>152400</xdr:rowOff>
    </xdr:from>
    <xdr:ext cx="4676775" cy="857250"/>
    <xdr:sp macro="" textlink="">
      <xdr:nvSpPr>
        <xdr:cNvPr id="27" name="Shape 27"/>
        <xdr:cNvSpPr txBox="1"/>
      </xdr:nvSpPr>
      <xdr:spPr>
        <a:xfrm>
          <a:off x="3017138" y="3360900"/>
          <a:ext cx="4657725" cy="83820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 Costes Variables </a:t>
          </a:r>
          <a:r>
            <a:rPr lang="en-US" sz="1200" b="0" i="0" u="none" strike="noStrike">
              <a:solidFill>
                <a:srgbClr val="000000"/>
              </a:solidFill>
              <a:latin typeface="Quattrocento Sans"/>
              <a:ea typeface="Quattrocento Sans"/>
              <a:cs typeface="Quattrocento Sans"/>
              <a:sym typeface="Quattrocento Sans"/>
            </a:rPr>
            <a:t>son aquellos % de coste "externo" que se repercutirán en el producto.</a:t>
          </a:r>
          <a:endParaRPr sz="1400"/>
        </a:p>
        <a:p>
          <a:pPr marL="0" lvl="0" indent="0" algn="l" rtl="0">
            <a:spcBef>
              <a:spcPts val="0"/>
            </a:spcBef>
            <a:spcAft>
              <a:spcPts val="0"/>
            </a:spcAft>
            <a:buNone/>
          </a:pPr>
          <a:r>
            <a:rPr lang="en-US" sz="1100" b="0" i="0" u="none" strike="noStrike">
              <a:solidFill>
                <a:srgbClr val="808080"/>
              </a:solidFill>
              <a:latin typeface="Quattrocento Sans"/>
              <a:ea typeface="Quattrocento Sans"/>
              <a:cs typeface="Quattrocento Sans"/>
              <a:sym typeface="Quattrocento Sans"/>
            </a:rPr>
            <a:t>Por ejemplo: comisiones de distribuidores o agentes comerciales externos.</a:t>
          </a:r>
          <a:endParaRPr sz="1400"/>
        </a:p>
      </xdr:txBody>
    </xdr:sp>
    <xdr:clientData fLocksWithSheet="0"/>
  </xdr:oneCellAnchor>
  <xdr:oneCellAnchor>
    <xdr:from>
      <xdr:col>9</xdr:col>
      <xdr:colOff>19050</xdr:colOff>
      <xdr:row>42</xdr:row>
      <xdr:rowOff>95250</xdr:rowOff>
    </xdr:from>
    <xdr:ext cx="4676775" cy="819150"/>
    <xdr:sp macro="" textlink="">
      <xdr:nvSpPr>
        <xdr:cNvPr id="28" name="Shape 28"/>
        <xdr:cNvSpPr txBox="1"/>
      </xdr:nvSpPr>
      <xdr:spPr>
        <a:xfrm>
          <a:off x="3017138" y="3379950"/>
          <a:ext cx="4657725" cy="80010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 Beneficio bruto sobre ventas </a:t>
          </a:r>
          <a:r>
            <a:rPr lang="en-US" sz="1200" b="0" i="0" u="none" strike="noStrike">
              <a:solidFill>
                <a:srgbClr val="000000"/>
              </a:solidFill>
              <a:latin typeface="Quattrocento Sans"/>
              <a:ea typeface="Quattrocento Sans"/>
              <a:cs typeface="Quattrocento Sans"/>
              <a:sym typeface="Quattrocento Sans"/>
            </a:rPr>
            <a:t>te permite definir el margen de beneficios</a:t>
          </a:r>
          <a:r>
            <a:rPr lang="en-US" sz="1200" b="0" i="0" u="none" strike="noStrike">
              <a:solidFill>
                <a:srgbClr val="808080"/>
              </a:solidFill>
              <a:latin typeface="Quattrocento Sans"/>
              <a:ea typeface="Quattrocento Sans"/>
              <a:cs typeface="Quattrocento Sans"/>
              <a:sym typeface="Quattrocento Sans"/>
            </a:rPr>
            <a:t> </a:t>
          </a:r>
          <a:r>
            <a:rPr lang="en-US" sz="1200" b="0" i="0" u="none" strike="noStrike">
              <a:solidFill>
                <a:srgbClr val="000000"/>
              </a:solidFill>
              <a:latin typeface="Quattrocento Sans"/>
              <a:ea typeface="Quattrocento Sans"/>
              <a:cs typeface="Quattrocento Sans"/>
              <a:sym typeface="Quattrocento Sans"/>
            </a:rPr>
            <a:t>(sin tener en cuenta los impuestos) que quieres obtener.</a:t>
          </a:r>
          <a:endParaRPr sz="1400"/>
        </a:p>
      </xdr:txBody>
    </xdr:sp>
    <xdr:clientData fLocksWithSheet="0"/>
  </xdr:oneCellAnchor>
  <xdr:oneCellAnchor>
    <xdr:from>
      <xdr:col>9</xdr:col>
      <xdr:colOff>38100</xdr:colOff>
      <xdr:row>34</xdr:row>
      <xdr:rowOff>38100</xdr:rowOff>
    </xdr:from>
    <xdr:ext cx="4676775" cy="1104900"/>
    <xdr:sp macro="" textlink="">
      <xdr:nvSpPr>
        <xdr:cNvPr id="29" name="Shape 29"/>
        <xdr:cNvSpPr txBox="1"/>
      </xdr:nvSpPr>
      <xdr:spPr>
        <a:xfrm>
          <a:off x="3017138" y="3237075"/>
          <a:ext cx="4657725" cy="1085850"/>
        </a:xfrm>
        <a:prstGeom prst="rect">
          <a:avLst/>
        </a:prstGeom>
        <a:solidFill>
          <a:srgbClr val="FFFFFF"/>
        </a:solidFill>
        <a:ln w="9525" cap="flat" cmpd="sng">
          <a:solidFill>
            <a:srgbClr val="1C4587"/>
          </a:solidFill>
          <a:prstDash val="solid"/>
          <a:miter lim="800000"/>
          <a:headEnd type="none" w="sm" len="sm"/>
          <a:tailEnd type="none" w="sm" len="sm"/>
        </a:ln>
      </xdr:spPr>
      <xdr:txBody>
        <a:bodyPr spcFirstLastPara="1" wrap="square" lIns="180000" tIns="82800" rIns="90000" bIns="46800" anchor="t" anchorCtr="0">
          <a:noAutofit/>
        </a:bodyPr>
        <a:lstStyle/>
        <a:p>
          <a:pPr marL="0" lvl="0" indent="0" algn="l" rtl="0">
            <a:spcBef>
              <a:spcPts val="0"/>
            </a:spcBef>
            <a:spcAft>
              <a:spcPts val="0"/>
            </a:spcAft>
            <a:buNone/>
          </a:pPr>
          <a:r>
            <a:rPr lang="en-US" sz="1200" b="1" i="0" u="none" strike="noStrike">
              <a:solidFill>
                <a:srgbClr val="000000"/>
              </a:solidFill>
              <a:latin typeface="Quattrocento Sans"/>
              <a:ea typeface="Quattrocento Sans"/>
              <a:cs typeface="Quattrocento Sans"/>
              <a:sym typeface="Quattrocento Sans"/>
            </a:rPr>
            <a:t>Gastos generales imputables</a:t>
          </a:r>
          <a:r>
            <a:rPr lang="en-US" sz="1200" b="0" i="0" u="none" strike="noStrike">
              <a:solidFill>
                <a:srgbClr val="000000"/>
              </a:solidFill>
              <a:latin typeface="Quattrocento Sans"/>
              <a:ea typeface="Quattrocento Sans"/>
              <a:cs typeface="Quattrocento Sans"/>
              <a:sym typeface="Quattrocento Sans"/>
            </a:rPr>
            <a:t>, salvo en algunos casos son TODOS los gastos generales de la empresa </a:t>
          </a:r>
          <a:r>
            <a:rPr lang="en-US" sz="1100" b="0" i="0" u="none" strike="noStrike">
              <a:solidFill>
                <a:srgbClr val="808080"/>
              </a:solidFill>
              <a:latin typeface="Quattrocento Sans"/>
              <a:ea typeface="Quattrocento Sans"/>
              <a:cs typeface="Quattrocento Sans"/>
              <a:sym typeface="Quattrocento Sans"/>
            </a:rPr>
            <a:t>(ventas, marketing, administración, financieros, etc.) .</a:t>
          </a:r>
          <a:endParaRPr sz="1200" b="0" i="0" u="none" strike="noStrike">
            <a:solidFill>
              <a:srgbClr val="000000"/>
            </a:solidFill>
            <a:latin typeface="Quattrocento Sans"/>
            <a:ea typeface="Quattrocento Sans"/>
            <a:cs typeface="Quattrocento Sans"/>
            <a:sym typeface="Quattrocento Sans"/>
          </a:endParaRPr>
        </a:p>
        <a:p>
          <a:pPr marL="0" lvl="0" indent="0" algn="l" rtl="0">
            <a:spcBef>
              <a:spcPts val="0"/>
            </a:spcBef>
            <a:spcAft>
              <a:spcPts val="0"/>
            </a:spcAft>
            <a:buNone/>
          </a:pPr>
          <a:r>
            <a:rPr lang="en-US" sz="1200" b="0" i="0" u="none" strike="noStrike">
              <a:solidFill>
                <a:srgbClr val="000000"/>
              </a:solidFill>
              <a:latin typeface="Quattrocento Sans"/>
              <a:ea typeface="Quattrocento Sans"/>
              <a:cs typeface="Quattrocento Sans"/>
              <a:sym typeface="Quattrocento Sans"/>
            </a:rPr>
            <a:t>Estos gastos se distribuyen proporcionalmente a las ventas previsibles de este servicio.</a:t>
          </a:r>
          <a:endParaRPr sz="1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E1000"/>
  <sheetViews>
    <sheetView showGridLines="0" tabSelected="1" workbookViewId="0">
      <pane xSplit="48" ySplit="130" topLeftCell="AW131" activePane="bottomRight" state="frozen"/>
      <selection pane="topRight" activeCell="AW1" sqref="AW1"/>
      <selection pane="bottomLeft" activeCell="A131" sqref="A131"/>
      <selection pane="bottomRight" activeCell="AW131" sqref="AW131"/>
    </sheetView>
  </sheetViews>
  <sheetFormatPr baseColWidth="10" defaultColWidth="14.42578125" defaultRowHeight="15" customHeight="1"/>
  <cols>
    <col min="1" max="1" width="5.5703125" hidden="1" customWidth="1"/>
    <col min="2" max="2" width="10.7109375" customWidth="1"/>
    <col min="3" max="3" width="10.140625" customWidth="1"/>
    <col min="4" max="4" width="9.5703125" customWidth="1"/>
    <col min="5" max="5" width="11.42578125" customWidth="1"/>
    <col min="6" max="6" width="8.140625" customWidth="1"/>
    <col min="7" max="7" width="10.7109375" customWidth="1"/>
    <col min="8" max="8" width="6.140625" customWidth="1"/>
    <col min="9" max="9" width="14.85546875" customWidth="1"/>
    <col min="10" max="10" width="13.5703125" customWidth="1"/>
    <col min="11" max="12" width="10.7109375" customWidth="1"/>
    <col min="13" max="15" width="11.7109375" customWidth="1"/>
    <col min="16" max="16" width="5" customWidth="1"/>
    <col min="17" max="17" width="3.7109375" customWidth="1"/>
    <col min="18" max="57" width="10.7109375" customWidth="1"/>
  </cols>
  <sheetData>
    <row r="1" spans="1:57" ht="12.75">
      <c r="A1" s="1"/>
      <c r="B1" s="2"/>
      <c r="C1" s="2"/>
      <c r="D1" s="2"/>
      <c r="E1" s="2"/>
      <c r="F1" s="2"/>
      <c r="G1" s="2"/>
      <c r="H1" s="2"/>
      <c r="I1" s="2"/>
      <c r="J1" s="2"/>
      <c r="K1" s="2"/>
      <c r="L1" s="2"/>
      <c r="M1" s="2"/>
      <c r="N1" s="2"/>
      <c r="O1" s="2"/>
      <c r="P1" s="2"/>
      <c r="Q1" s="2"/>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ht="12.75">
      <c r="A2" s="1"/>
      <c r="B2" s="2"/>
      <c r="C2" s="2"/>
      <c r="D2" s="2"/>
      <c r="E2" s="2"/>
      <c r="F2" s="2"/>
      <c r="G2" s="2"/>
      <c r="H2" s="2"/>
      <c r="I2" s="2"/>
      <c r="J2" s="2"/>
      <c r="K2" s="2"/>
      <c r="L2" s="2"/>
      <c r="M2" s="2"/>
      <c r="N2" s="2"/>
      <c r="O2" s="2"/>
      <c r="P2" s="2"/>
      <c r="Q2" s="2"/>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ht="15.75" customHeight="1">
      <c r="A3" s="1"/>
      <c r="B3" s="2"/>
      <c r="L3" s="2"/>
      <c r="M3" s="2"/>
      <c r="N3" s="2"/>
      <c r="O3" s="2"/>
      <c r="P3" s="2"/>
      <c r="Q3" s="2"/>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7" ht="35.25" customHeight="1">
      <c r="A4" s="1"/>
      <c r="B4" s="2"/>
      <c r="C4" s="302" t="s">
        <v>0</v>
      </c>
      <c r="D4" s="303"/>
      <c r="E4" s="303"/>
      <c r="F4" s="303"/>
      <c r="G4" s="303"/>
      <c r="H4" s="303"/>
      <c r="I4" s="303"/>
      <c r="J4" s="303"/>
      <c r="K4" s="303"/>
      <c r="L4" s="6"/>
      <c r="M4" s="6"/>
      <c r="N4" s="8"/>
      <c r="O4" s="9"/>
      <c r="P4" s="10"/>
      <c r="Q4" s="2"/>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7" ht="21" customHeight="1">
      <c r="A5" s="1"/>
      <c r="B5" s="2"/>
      <c r="C5" s="304" t="s">
        <v>2</v>
      </c>
      <c r="D5" s="303"/>
      <c r="E5" s="303"/>
      <c r="F5" s="303"/>
      <c r="G5" s="303"/>
      <c r="H5" s="303"/>
      <c r="I5" s="303"/>
      <c r="J5" s="303"/>
      <c r="K5" s="303"/>
      <c r="L5" s="2"/>
      <c r="M5" s="2"/>
      <c r="N5" s="2"/>
      <c r="O5" s="2"/>
      <c r="P5" s="2"/>
      <c r="Q5" s="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7" ht="28.5" customHeight="1">
      <c r="A6" s="1"/>
      <c r="B6" s="2"/>
      <c r="C6" s="305" t="s">
        <v>4</v>
      </c>
      <c r="D6" s="306"/>
      <c r="E6" s="307" t="s">
        <v>5</v>
      </c>
      <c r="F6" s="300"/>
      <c r="G6" s="306"/>
      <c r="H6" s="49"/>
      <c r="I6" s="50"/>
      <c r="J6" s="55"/>
      <c r="K6" s="59"/>
      <c r="L6" s="2"/>
      <c r="M6" s="2"/>
      <c r="N6" s="2"/>
      <c r="O6" s="2"/>
      <c r="P6" s="2"/>
      <c r="Q6" s="2"/>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7" ht="24" customHeight="1">
      <c r="A7" s="1"/>
      <c r="B7" s="2"/>
      <c r="C7" s="61" t="s">
        <v>17</v>
      </c>
      <c r="D7" s="308"/>
      <c r="E7" s="309"/>
      <c r="F7" s="309"/>
      <c r="G7" s="309"/>
      <c r="H7" s="309"/>
      <c r="I7" s="309"/>
      <c r="J7" s="310"/>
      <c r="K7" s="65"/>
      <c r="L7" s="2"/>
      <c r="M7" s="2"/>
      <c r="N7" s="2"/>
      <c r="O7" s="2"/>
      <c r="P7" s="2"/>
      <c r="Q7" s="2"/>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7" ht="15.75" customHeight="1">
      <c r="A8" s="1"/>
      <c r="B8" s="2"/>
      <c r="C8" s="66"/>
      <c r="D8" s="67"/>
      <c r="E8" s="67"/>
      <c r="F8" s="67"/>
      <c r="G8" s="67"/>
      <c r="H8" s="67"/>
      <c r="I8" s="67"/>
      <c r="J8" s="67"/>
      <c r="K8" s="69"/>
      <c r="L8" s="2"/>
      <c r="M8" s="2"/>
      <c r="N8" s="2"/>
      <c r="O8" s="2"/>
      <c r="P8" s="2"/>
      <c r="Q8" s="2"/>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7" ht="15.75" customHeight="1">
      <c r="A9" s="1"/>
      <c r="B9" s="2"/>
      <c r="C9" s="66"/>
      <c r="D9" s="67"/>
      <c r="E9" s="67"/>
      <c r="F9" s="67"/>
      <c r="G9" s="67"/>
      <c r="H9" s="67"/>
      <c r="I9" s="67"/>
      <c r="J9" s="67"/>
      <c r="K9" s="69"/>
      <c r="L9" s="2"/>
      <c r="M9" s="2"/>
      <c r="N9" s="2"/>
      <c r="O9" s="2"/>
      <c r="P9" s="2"/>
      <c r="Q9" s="2"/>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7" ht="15.75" customHeight="1">
      <c r="A10" s="1"/>
      <c r="B10" s="2"/>
      <c r="C10" s="66"/>
      <c r="D10" s="67"/>
      <c r="E10" s="67"/>
      <c r="F10" s="67"/>
      <c r="G10" s="67"/>
      <c r="H10" s="67"/>
      <c r="I10" s="67"/>
      <c r="J10" s="67"/>
      <c r="K10" s="71"/>
      <c r="L10" s="2"/>
      <c r="M10" s="2"/>
      <c r="N10" s="2"/>
      <c r="O10" s="2"/>
      <c r="P10" s="2"/>
      <c r="Q10" s="2"/>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7" ht="15.75" customHeight="1">
      <c r="A11" s="1"/>
      <c r="B11" s="2"/>
      <c r="C11" s="66"/>
      <c r="D11" s="72"/>
      <c r="E11" s="72"/>
      <c r="F11" s="72"/>
      <c r="G11" s="72"/>
      <c r="H11" s="72"/>
      <c r="I11" s="72"/>
      <c r="J11" s="72"/>
      <c r="K11" s="73"/>
      <c r="L11" s="2"/>
      <c r="M11" s="2"/>
      <c r="N11" s="2"/>
      <c r="O11" s="2"/>
      <c r="P11" s="2"/>
      <c r="Q11" s="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7" ht="15.75" customHeight="1">
      <c r="A12" s="1"/>
      <c r="B12" s="2"/>
      <c r="C12" s="66"/>
      <c r="D12" s="67"/>
      <c r="E12" s="67"/>
      <c r="F12" s="67"/>
      <c r="G12" s="67"/>
      <c r="H12" s="67"/>
      <c r="I12" s="67"/>
      <c r="J12" s="67"/>
      <c r="K12" s="71"/>
      <c r="L12" s="2"/>
      <c r="M12" s="2"/>
      <c r="N12" s="2"/>
      <c r="O12" s="2"/>
      <c r="P12" s="2"/>
      <c r="Q12" s="2"/>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7" ht="15.75" customHeight="1">
      <c r="A13" s="1"/>
      <c r="B13" s="2"/>
      <c r="C13" s="66"/>
      <c r="D13" s="67"/>
      <c r="E13" s="67"/>
      <c r="F13" s="67"/>
      <c r="G13" s="67"/>
      <c r="H13" s="67"/>
      <c r="I13" s="67"/>
      <c r="J13" s="67"/>
      <c r="K13" s="71"/>
      <c r="L13" s="2"/>
      <c r="M13" s="2"/>
      <c r="N13" s="2"/>
      <c r="O13" s="2"/>
      <c r="P13" s="2"/>
      <c r="Q13" s="2"/>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7" ht="16.5" customHeight="1">
      <c r="A14" s="1"/>
      <c r="B14" s="2"/>
      <c r="C14" s="74"/>
      <c r="D14" s="67"/>
      <c r="E14" s="67"/>
      <c r="F14" s="67"/>
      <c r="G14" s="67"/>
      <c r="H14" s="67"/>
      <c r="I14" s="67"/>
      <c r="J14" s="67"/>
      <c r="K14" s="71"/>
      <c r="L14" s="2"/>
      <c r="M14" s="2"/>
      <c r="N14" s="2"/>
      <c r="O14" s="2"/>
      <c r="P14" s="2"/>
      <c r="Q14" s="2"/>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7" ht="24" customHeight="1">
      <c r="A15" s="1"/>
      <c r="B15" s="2"/>
      <c r="C15" s="81"/>
      <c r="D15" s="82"/>
      <c r="E15" s="83"/>
      <c r="F15" s="83"/>
      <c r="G15" s="83"/>
      <c r="H15" s="83"/>
      <c r="I15" s="83"/>
      <c r="J15" s="83"/>
      <c r="K15" s="84"/>
      <c r="L15" s="85"/>
      <c r="M15" s="85"/>
      <c r="N15" s="85"/>
      <c r="O15" s="85"/>
      <c r="P15" s="85"/>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7" ht="6.75" customHeight="1">
      <c r="A16" s="1"/>
      <c r="B16" s="2"/>
      <c r="C16" s="296"/>
      <c r="D16" s="297"/>
      <c r="E16" s="297"/>
      <c r="F16" s="297"/>
      <c r="G16" s="297"/>
      <c r="H16" s="297"/>
      <c r="I16" s="297"/>
      <c r="J16" s="297"/>
      <c r="K16" s="298"/>
      <c r="L16" s="1"/>
      <c r="M16" s="1"/>
      <c r="N16" s="1"/>
      <c r="O16" s="1"/>
      <c r="P16" s="1"/>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2.75">
      <c r="A17" s="101">
        <f ca="1">TODAY()</f>
        <v>43285</v>
      </c>
      <c r="B17" s="2"/>
      <c r="C17" s="299"/>
      <c r="D17" s="300"/>
      <c r="E17" s="300"/>
      <c r="F17" s="300"/>
      <c r="G17" s="300"/>
      <c r="H17" s="300"/>
      <c r="I17" s="300"/>
      <c r="J17" s="300"/>
      <c r="K17" s="301"/>
      <c r="L17" s="1"/>
      <c r="M17" s="1"/>
      <c r="N17" s="1"/>
      <c r="O17" s="1"/>
      <c r="P17" s="1"/>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8" customHeight="1">
      <c r="A18" s="2"/>
      <c r="B18" s="2"/>
      <c r="C18" s="1"/>
      <c r="D18" s="1"/>
      <c r="E18" s="1"/>
      <c r="F18" s="1"/>
      <c r="G18" s="1"/>
      <c r="H18" s="1"/>
      <c r="I18" s="1"/>
      <c r="J18" s="1"/>
      <c r="K18" s="1"/>
      <c r="L18" s="1"/>
      <c r="M18" s="1"/>
      <c r="N18" s="1"/>
      <c r="O18" s="1"/>
      <c r="P18" s="1"/>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6.75" customHeight="1">
      <c r="A19" s="2"/>
      <c r="B19" s="2"/>
      <c r="C19" s="1"/>
      <c r="D19" s="1"/>
      <c r="E19" s="1"/>
      <c r="F19" s="1"/>
      <c r="G19" s="1"/>
      <c r="H19" s="1"/>
      <c r="I19" s="1"/>
      <c r="J19" s="1"/>
      <c r="K19" s="1"/>
      <c r="L19" s="1"/>
      <c r="M19" s="1"/>
      <c r="N19" s="1"/>
      <c r="O19" s="1"/>
      <c r="P19" s="1"/>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9.75" customHeight="1">
      <c r="A20" s="2"/>
      <c r="B20" s="2"/>
      <c r="C20" s="1"/>
      <c r="D20" s="1"/>
      <c r="E20" s="1"/>
      <c r="F20" s="1"/>
      <c r="G20" s="1"/>
      <c r="H20" s="1"/>
      <c r="I20" s="1"/>
      <c r="J20" s="1"/>
      <c r="K20" s="1"/>
      <c r="L20" s="1"/>
      <c r="M20" s="1"/>
      <c r="N20" s="1"/>
      <c r="O20" s="1"/>
      <c r="P20" s="1"/>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12.75" customHeight="1">
      <c r="A21" s="2"/>
      <c r="B21" s="2"/>
      <c r="C21" s="1"/>
      <c r="D21" s="1"/>
      <c r="E21" s="1"/>
      <c r="F21" s="1"/>
      <c r="G21" s="1"/>
      <c r="H21" s="1"/>
      <c r="I21" s="1"/>
      <c r="J21" s="1"/>
      <c r="K21" s="1"/>
      <c r="L21" s="1"/>
      <c r="M21" s="1"/>
      <c r="N21" s="1"/>
      <c r="O21" s="1"/>
      <c r="P21" s="1"/>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6.75" customHeight="1">
      <c r="A22" s="2"/>
      <c r="B22" s="2"/>
      <c r="C22" s="1"/>
      <c r="D22" s="1"/>
      <c r="E22" s="1"/>
      <c r="F22" s="1"/>
      <c r="G22" s="1"/>
      <c r="H22" s="1"/>
      <c r="I22" s="1"/>
      <c r="J22" s="1"/>
      <c r="K22" s="1"/>
      <c r="L22" s="1"/>
      <c r="M22" s="1"/>
      <c r="N22" s="1"/>
      <c r="O22" s="1"/>
      <c r="P22" s="1"/>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16.5" customHeight="1">
      <c r="A23" s="2"/>
      <c r="B23" s="2"/>
      <c r="C23" s="102"/>
      <c r="D23" s="102"/>
      <c r="E23" s="102"/>
      <c r="F23" s="102"/>
      <c r="G23" s="102"/>
      <c r="H23" s="102"/>
      <c r="I23" s="102"/>
      <c r="J23" s="102"/>
      <c r="K23" s="102"/>
      <c r="L23" s="102"/>
      <c r="M23" s="102"/>
      <c r="N23" s="102"/>
      <c r="O23" s="102"/>
      <c r="P23" s="102"/>
      <c r="Q23" s="103"/>
      <c r="R23" s="102"/>
      <c r="S23" s="102"/>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19.5" customHeight="1">
      <c r="A24" s="2"/>
      <c r="B24" s="2"/>
      <c r="C24" s="104"/>
      <c r="D24" s="104"/>
      <c r="E24" s="104"/>
      <c r="F24" s="104"/>
      <c r="G24" s="103"/>
      <c r="H24" s="103"/>
      <c r="I24" s="103"/>
      <c r="J24" s="103"/>
      <c r="K24" s="103"/>
      <c r="L24" s="103"/>
      <c r="M24" s="103"/>
      <c r="N24" s="105"/>
      <c r="O24" s="105"/>
      <c r="P24" s="103"/>
      <c r="Q24" s="103"/>
      <c r="R24" s="106"/>
      <c r="S24" s="102"/>
      <c r="T24" s="1"/>
      <c r="U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12.75">
      <c r="A25" s="2"/>
      <c r="B25" s="2"/>
      <c r="C25" s="103"/>
      <c r="D25" s="103"/>
      <c r="E25" s="103"/>
      <c r="F25" s="103"/>
      <c r="G25" s="103"/>
      <c r="H25" s="103"/>
      <c r="I25" s="103"/>
      <c r="J25" s="103"/>
      <c r="K25" s="103"/>
      <c r="L25" s="103"/>
      <c r="M25" s="103"/>
      <c r="N25" s="105"/>
      <c r="O25" s="105"/>
      <c r="P25" s="103"/>
      <c r="Q25" s="103"/>
      <c r="R25" s="106"/>
      <c r="S25" s="102"/>
      <c r="T25" s="1"/>
      <c r="U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16.5" customHeight="1">
      <c r="A26" s="2"/>
      <c r="B26" s="2"/>
      <c r="C26" s="103"/>
      <c r="D26" s="107"/>
      <c r="E26" s="108"/>
      <c r="F26" s="109"/>
      <c r="G26" s="109"/>
      <c r="H26" s="109"/>
      <c r="I26" s="109"/>
      <c r="J26" s="109"/>
      <c r="K26" s="109"/>
      <c r="L26" s="109"/>
      <c r="M26" s="109"/>
      <c r="N26" s="110"/>
      <c r="O26" s="110"/>
      <c r="P26" s="103"/>
      <c r="Q26" s="103"/>
      <c r="R26" s="106"/>
      <c r="S26" s="102"/>
      <c r="T26" s="1"/>
      <c r="U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ht="16.5" customHeight="1">
      <c r="A27" s="2"/>
      <c r="B27" s="2"/>
      <c r="C27" s="103"/>
      <c r="D27" s="109"/>
      <c r="E27" s="103"/>
      <c r="F27" s="103"/>
      <c r="G27" s="103"/>
      <c r="H27" s="103"/>
      <c r="I27" s="103"/>
      <c r="J27" s="103"/>
      <c r="K27" s="103"/>
      <c r="L27" s="103"/>
      <c r="M27" s="103"/>
      <c r="N27" s="105"/>
      <c r="O27" s="105"/>
      <c r="P27" s="103"/>
      <c r="Q27" s="103"/>
      <c r="R27" s="106"/>
      <c r="S27" s="102"/>
      <c r="T27" s="1"/>
      <c r="U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16.5" customHeight="1">
      <c r="A28" s="2"/>
      <c r="B28" s="2"/>
      <c r="C28" s="103"/>
      <c r="D28" s="103"/>
      <c r="E28" s="103"/>
      <c r="F28" s="103"/>
      <c r="G28" s="103"/>
      <c r="H28" s="103"/>
      <c r="I28" s="103"/>
      <c r="J28" s="103"/>
      <c r="K28" s="103"/>
      <c r="L28" s="103"/>
      <c r="M28" s="103"/>
      <c r="N28" s="105"/>
      <c r="O28" s="105"/>
      <c r="P28" s="103"/>
      <c r="Q28" s="103"/>
      <c r="R28" s="106"/>
      <c r="S28" s="102"/>
      <c r="T28" s="1"/>
      <c r="U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ht="16.5" customHeight="1">
      <c r="A29" s="2"/>
      <c r="B29" s="2"/>
      <c r="C29" s="103"/>
      <c r="D29" s="107"/>
      <c r="E29" s="108"/>
      <c r="F29" s="109"/>
      <c r="G29" s="109"/>
      <c r="H29" s="109"/>
      <c r="I29" s="109"/>
      <c r="J29" s="109"/>
      <c r="K29" s="109"/>
      <c r="L29" s="109"/>
      <c r="M29" s="109"/>
      <c r="N29" s="110"/>
      <c r="O29" s="110"/>
      <c r="P29" s="103"/>
      <c r="Q29" s="103"/>
      <c r="R29" s="109"/>
      <c r="S29" s="102"/>
      <c r="T29" s="1"/>
      <c r="U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ht="16.5" customHeight="1">
      <c r="A30" s="2"/>
      <c r="B30" s="2"/>
      <c r="C30" s="103"/>
      <c r="D30" s="102"/>
      <c r="E30" s="103"/>
      <c r="F30" s="103"/>
      <c r="G30" s="103"/>
      <c r="H30" s="103"/>
      <c r="I30" s="103"/>
      <c r="J30" s="103"/>
      <c r="K30" s="103"/>
      <c r="L30" s="103"/>
      <c r="M30" s="103"/>
      <c r="N30" s="103"/>
      <c r="O30" s="103"/>
      <c r="P30" s="103"/>
      <c r="Q30" s="103"/>
      <c r="R30" s="102"/>
      <c r="S30" s="102"/>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ht="16.5" customHeight="1">
      <c r="A31" s="2"/>
      <c r="B31" s="2"/>
      <c r="C31" s="103"/>
      <c r="D31" s="102"/>
      <c r="E31" s="103"/>
      <c r="F31" s="103"/>
      <c r="G31" s="103"/>
      <c r="H31" s="103"/>
      <c r="I31" s="103"/>
      <c r="J31" s="103"/>
      <c r="K31" s="103"/>
      <c r="L31" s="103"/>
      <c r="M31" s="103"/>
      <c r="N31" s="103"/>
      <c r="O31" s="103"/>
      <c r="P31" s="103"/>
      <c r="Q31" s="103"/>
      <c r="R31" s="102"/>
      <c r="S31" s="102"/>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12.75" customHeight="1">
      <c r="A32" s="2"/>
      <c r="B32" s="2"/>
      <c r="C32" s="103"/>
      <c r="D32" s="103"/>
      <c r="E32" s="103"/>
      <c r="F32" s="103"/>
      <c r="G32" s="103"/>
      <c r="H32" s="103"/>
      <c r="I32" s="103"/>
      <c r="J32" s="103"/>
      <c r="K32" s="103"/>
      <c r="L32" s="103"/>
      <c r="M32" s="103"/>
      <c r="N32" s="103"/>
      <c r="O32" s="103"/>
      <c r="P32" s="103"/>
      <c r="Q32" s="103"/>
      <c r="R32" s="102"/>
      <c r="S32" s="102"/>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7" ht="4.5" customHeight="1">
      <c r="A33" s="2"/>
      <c r="B33" s="2"/>
      <c r="C33" s="2"/>
      <c r="D33" s="2"/>
      <c r="E33" s="2"/>
      <c r="F33" s="2"/>
      <c r="G33" s="2"/>
      <c r="H33" s="2"/>
      <c r="I33" s="2"/>
      <c r="J33" s="2"/>
      <c r="K33" s="2"/>
      <c r="L33" s="2"/>
      <c r="M33" s="2"/>
      <c r="N33" s="2"/>
      <c r="O33" s="2"/>
      <c r="P33" s="2"/>
      <c r="Q33" s="2"/>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7" ht="19.5">
      <c r="A34" s="2"/>
      <c r="B34" s="2"/>
      <c r="C34" s="2"/>
      <c r="D34" s="2"/>
      <c r="E34" s="2"/>
      <c r="F34" s="2"/>
      <c r="G34" s="2"/>
      <c r="H34" s="2"/>
      <c r="I34" s="2"/>
      <c r="J34" s="2"/>
      <c r="K34" s="2"/>
      <c r="L34" s="2"/>
      <c r="M34" s="111"/>
      <c r="N34" s="111"/>
      <c r="O34" s="111"/>
      <c r="P34" s="111"/>
      <c r="Q34" s="2"/>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7" ht="12.75" customHeight="1">
      <c r="A35" s="2"/>
      <c r="B35" s="2"/>
      <c r="C35" s="2"/>
      <c r="D35" s="2"/>
      <c r="E35" s="2"/>
      <c r="F35" s="2"/>
      <c r="G35" s="2"/>
      <c r="H35" s="2"/>
      <c r="I35" s="2"/>
      <c r="J35" s="2"/>
      <c r="K35" s="2"/>
      <c r="L35" s="2"/>
      <c r="M35" s="111"/>
      <c r="N35" s="111"/>
      <c r="O35" s="111"/>
      <c r="P35" s="111"/>
      <c r="Q35" s="2"/>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7" ht="12.75" customHeight="1">
      <c r="A36" s="2"/>
      <c r="B36" s="2"/>
      <c r="C36" s="2"/>
      <c r="D36" s="2"/>
      <c r="E36" s="2"/>
      <c r="F36" s="2"/>
      <c r="G36" s="2"/>
      <c r="H36" s="2"/>
      <c r="I36" s="2"/>
      <c r="J36" s="2"/>
      <c r="K36" s="2"/>
      <c r="L36" s="2"/>
      <c r="M36" s="2"/>
      <c r="N36" s="2"/>
      <c r="O36" s="2"/>
      <c r="P36" s="2"/>
      <c r="Q36" s="2"/>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7"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7"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7"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7"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7"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7"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57"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57"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57"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5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spans="1:57"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spans="1:57"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spans="1:57"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spans="1:57"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spans="1:57"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spans="1:57"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spans="1:57"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spans="1:57"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1:57"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row>
    <row r="57" spans="1: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row>
    <row r="58" spans="1:57"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spans="1:57"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spans="1:57"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57"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57"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spans="1:57"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row>
    <row r="64" spans="1:57"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spans="1:57"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spans="1:57"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7"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7"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7"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7"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7"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7"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spans="1:57"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spans="1:57"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7"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spans="1:5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spans="1:57"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spans="1:57"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spans="1:57"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spans="1:57"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spans="1:57"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spans="1:57"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spans="1:57"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spans="1:57"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spans="1:57"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spans="1:5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1:57"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1:57"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1:57"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1:57"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1:57"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1:5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1:57"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spans="1:57"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spans="1:57"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spans="1:57"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spans="1:57"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spans="1:57"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spans="1:57"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spans="1:57"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spans="1:57"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spans="1:5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spans="1:57"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spans="1:57"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spans="1:57"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spans="1:57"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spans="1:57"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spans="1:57"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spans="1:57"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spans="1:57"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spans="1:57"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spans="1:5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spans="1:57"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spans="1:57"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spans="1:57"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spans="1:57"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spans="1:57"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spans="1:57"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spans="1:57"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spans="1:57"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spans="1:57"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spans="1:5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spans="1:57"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spans="1:57"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spans="1:57"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spans="1:57"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spans="1:57"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spans="1:57"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spans="1:57"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spans="1:57"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spans="1:57"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spans="1:5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spans="1:57"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spans="1:57"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spans="1:57"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spans="1:57"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spans="1:57"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spans="1:57"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spans="1:57"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spans="1:57"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spans="1:57"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spans="1:5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spans="1:57"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spans="1:57"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spans="1:57"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spans="1:57"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spans="1:57"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spans="1:57"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spans="1:57"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spans="1:57"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spans="1:57"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spans="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spans="1:57"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spans="1:57"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spans="1:57"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spans="1:57"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spans="1:57"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spans="1:57"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spans="1:57"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spans="1:57"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spans="1:57"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spans="1:5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spans="1:57" ht="12.75" customHeight="1"/>
    <row r="169" spans="1:57" ht="12.75" customHeight="1"/>
    <row r="170" spans="1:57" ht="12.75" customHeight="1"/>
    <row r="171" spans="1:57" ht="12.75" customHeight="1"/>
    <row r="172" spans="1:57" ht="12.75" customHeight="1"/>
    <row r="173" spans="1:57" ht="12.75" customHeight="1"/>
    <row r="174" spans="1:57" ht="12.75" customHeight="1"/>
    <row r="175" spans="1:57" ht="12.75" customHeight="1"/>
    <row r="176" spans="1:57"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C16:K17"/>
    <mergeCell ref="C4:K4"/>
    <mergeCell ref="C5:K5"/>
    <mergeCell ref="C6:D6"/>
    <mergeCell ref="E6:G6"/>
    <mergeCell ref="D7:J7"/>
  </mergeCells>
  <printOptions horizontalCentered="1" verticalCentered="1"/>
  <pageMargins left="0.74803149606299213" right="0.74803149606299213" top="0.98425196850393704" bottom="0.9842519685039370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CF458"/>
  <sheetViews>
    <sheetView showGridLines="0" workbookViewId="0">
      <pane xSplit="1" ySplit="2" topLeftCell="B3" activePane="bottomRight" state="frozen"/>
      <selection pane="topRight" activeCell="B1" sqref="B1"/>
      <selection pane="bottomLeft" activeCell="A3" sqref="A3"/>
      <selection pane="bottomRight" activeCell="G17" sqref="G17"/>
    </sheetView>
  </sheetViews>
  <sheetFormatPr baseColWidth="10" defaultColWidth="14.42578125" defaultRowHeight="15" customHeight="1"/>
  <cols>
    <col min="1" max="1" width="7" hidden="1" customWidth="1"/>
    <col min="2" max="2" width="5.7109375" customWidth="1"/>
    <col min="3" max="3" width="2.28515625" customWidth="1"/>
    <col min="4" max="4" width="3.7109375" customWidth="1"/>
    <col min="5" max="5" width="33" customWidth="1"/>
    <col min="6" max="6" width="18.140625" customWidth="1"/>
    <col min="7" max="7" width="10.7109375" customWidth="1"/>
    <col min="8" max="8" width="20.7109375" customWidth="1"/>
    <col min="9" max="9" width="16.7109375" customWidth="1"/>
    <col min="10" max="11" width="6.85546875" customWidth="1"/>
    <col min="12" max="12" width="17.140625" customWidth="1"/>
    <col min="13" max="13" width="20.7109375" customWidth="1"/>
    <col min="14" max="14" width="3.7109375" customWidth="1"/>
    <col min="15" max="15" width="8.85546875" customWidth="1"/>
    <col min="16" max="16" width="5" customWidth="1"/>
    <col min="17" max="81" width="15.7109375" customWidth="1"/>
    <col min="82" max="84" width="10.7109375" customWidth="1"/>
  </cols>
  <sheetData>
    <row r="1" spans="1:84" ht="4.5" customHeight="1">
      <c r="A1" s="2"/>
      <c r="B1" s="2"/>
      <c r="C1" s="3"/>
      <c r="D1" s="3"/>
      <c r="E1" s="3"/>
      <c r="F1" s="3"/>
      <c r="G1" s="3"/>
      <c r="H1" s="3"/>
      <c r="I1" s="3"/>
      <c r="J1" s="3"/>
      <c r="K1" s="3"/>
      <c r="L1" s="3"/>
      <c r="M1" s="3"/>
      <c r="N1" s="4"/>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ht="34.5" customHeight="1">
      <c r="A2" s="2"/>
      <c r="B2" s="2"/>
      <c r="C2" s="5"/>
      <c r="D2" s="5"/>
      <c r="E2" s="7"/>
      <c r="F2" s="7"/>
      <c r="G2" s="13" t="s">
        <v>1</v>
      </c>
      <c r="H2" s="14" t="s">
        <v>6</v>
      </c>
      <c r="I2" s="7"/>
      <c r="J2" s="15"/>
      <c r="K2" s="15"/>
      <c r="L2" s="15"/>
      <c r="M2" s="16"/>
      <c r="N2" s="2"/>
      <c r="O2" s="1"/>
      <c r="P2" s="1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BV2" s="1"/>
      <c r="BW2" s="1"/>
      <c r="BX2" s="1"/>
      <c r="BY2" s="1"/>
      <c r="BZ2" s="1"/>
      <c r="CA2" s="1"/>
      <c r="CB2" s="1"/>
      <c r="CC2" s="1"/>
      <c r="CD2" s="1"/>
    </row>
    <row r="3" spans="1:84" ht="12.75">
      <c r="A3" s="18"/>
      <c r="B3" s="18"/>
      <c r="C3" s="19"/>
      <c r="D3" s="20"/>
      <c r="E3" s="20"/>
      <c r="F3" s="20"/>
      <c r="G3" s="20"/>
      <c r="H3" s="20"/>
      <c r="I3" s="20"/>
      <c r="J3" s="20"/>
      <c r="K3" s="20"/>
      <c r="L3" s="20"/>
      <c r="M3" s="21"/>
      <c r="N3" s="2"/>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BV3" s="1"/>
      <c r="BW3" s="1"/>
      <c r="BX3" s="1"/>
      <c r="BY3" s="1"/>
      <c r="BZ3" s="1"/>
      <c r="CA3" s="1"/>
      <c r="CB3" s="1"/>
      <c r="CC3" s="1"/>
      <c r="CD3" s="1"/>
    </row>
    <row r="4" spans="1:84" ht="19.5" customHeight="1">
      <c r="A4" s="18"/>
      <c r="B4" s="18"/>
      <c r="C4" s="311" t="s">
        <v>7</v>
      </c>
      <c r="D4" s="312"/>
      <c r="E4" s="312"/>
      <c r="F4" s="312"/>
      <c r="G4" s="312"/>
      <c r="H4" s="312"/>
      <c r="I4" s="312"/>
      <c r="J4" s="312"/>
      <c r="K4" s="312"/>
      <c r="L4" s="312"/>
      <c r="M4" s="313"/>
      <c r="N4" s="22"/>
      <c r="O4" s="23"/>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9.5" customHeight="1">
      <c r="A5" s="18"/>
      <c r="B5" s="18"/>
      <c r="C5" s="24"/>
      <c r="D5" s="25"/>
      <c r="E5" s="26" t="s">
        <v>8</v>
      </c>
      <c r="F5" s="27"/>
      <c r="G5" s="27"/>
      <c r="H5" s="27"/>
      <c r="I5" s="27"/>
      <c r="J5" s="27"/>
      <c r="K5" s="27"/>
      <c r="L5" s="27"/>
      <c r="M5" s="28"/>
      <c r="N5" s="22"/>
      <c r="O5" s="2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9.5" customHeight="1">
      <c r="A6" s="18"/>
      <c r="B6" s="18"/>
      <c r="C6" s="24"/>
      <c r="D6" s="25"/>
      <c r="E6" s="29" t="s">
        <v>9</v>
      </c>
      <c r="F6" s="27"/>
      <c r="G6" s="27"/>
      <c r="H6" s="27"/>
      <c r="I6" s="27"/>
      <c r="J6" s="27"/>
      <c r="K6" s="27"/>
      <c r="L6" s="27"/>
      <c r="M6" s="28"/>
      <c r="N6" s="22"/>
      <c r="O6" s="23"/>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4.75" customHeight="1">
      <c r="A7" s="18"/>
      <c r="B7" s="18"/>
      <c r="C7" s="24"/>
      <c r="D7" s="30"/>
      <c r="E7" s="31"/>
      <c r="F7" s="31"/>
      <c r="G7" s="31"/>
      <c r="H7" s="31"/>
      <c r="I7" s="31"/>
      <c r="J7" s="27"/>
      <c r="K7" s="27"/>
      <c r="L7" s="27"/>
      <c r="M7" s="28"/>
      <c r="N7" s="22"/>
      <c r="O7" s="23"/>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24.75" customHeight="1">
      <c r="A8" s="18"/>
      <c r="B8" s="18"/>
      <c r="C8" s="32"/>
      <c r="D8" s="33">
        <v>1</v>
      </c>
      <c r="E8" s="34" t="s">
        <v>10</v>
      </c>
      <c r="F8" s="314" t="s">
        <v>11</v>
      </c>
      <c r="G8" s="303"/>
      <c r="H8" s="303"/>
      <c r="I8" s="303"/>
      <c r="J8" s="35"/>
      <c r="K8" s="27"/>
      <c r="L8" s="27"/>
      <c r="M8" s="36"/>
      <c r="N8" s="22"/>
      <c r="O8" s="23"/>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9.75" customHeight="1">
      <c r="A9" s="18"/>
      <c r="B9" s="18"/>
      <c r="C9" s="37"/>
      <c r="D9" s="38"/>
      <c r="E9" s="39"/>
      <c r="F9" s="39"/>
      <c r="G9" s="39"/>
      <c r="H9" s="39"/>
      <c r="I9" s="39"/>
      <c r="J9" s="27"/>
      <c r="K9" s="27"/>
      <c r="L9" s="27"/>
      <c r="M9" s="36"/>
      <c r="N9" s="22"/>
      <c r="O9" s="23"/>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9.75" customHeight="1">
      <c r="A10" s="18"/>
      <c r="B10" s="18"/>
      <c r="C10" s="37"/>
      <c r="D10" s="30"/>
      <c r="E10" s="31"/>
      <c r="F10" s="31"/>
      <c r="G10" s="27"/>
      <c r="H10" s="27"/>
      <c r="I10" s="27"/>
      <c r="J10" s="27"/>
      <c r="K10" s="27"/>
      <c r="L10" s="27"/>
      <c r="M10" s="36"/>
      <c r="N10" s="22"/>
      <c r="O10" s="23"/>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24.75" customHeight="1">
      <c r="A11" s="18"/>
      <c r="B11" s="18"/>
      <c r="C11" s="32"/>
      <c r="D11" s="33">
        <v>2</v>
      </c>
      <c r="E11" s="34" t="s">
        <v>12</v>
      </c>
      <c r="F11" s="40">
        <v>100</v>
      </c>
      <c r="G11" s="35"/>
      <c r="H11" s="27"/>
      <c r="I11" s="41"/>
      <c r="J11" s="41"/>
      <c r="K11" s="41"/>
      <c r="L11" s="41"/>
      <c r="M11" s="36"/>
      <c r="N11" s="22"/>
      <c r="O11" s="23"/>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8">
      <c r="A12" s="18"/>
      <c r="B12" s="18"/>
      <c r="C12" s="37"/>
      <c r="D12" s="38"/>
      <c r="E12" s="315" t="s">
        <v>13</v>
      </c>
      <c r="F12" s="316"/>
      <c r="G12" s="27"/>
      <c r="H12" s="27"/>
      <c r="I12" s="27"/>
      <c r="J12" s="27"/>
      <c r="K12" s="27"/>
      <c r="L12" s="27"/>
      <c r="M12" s="36"/>
      <c r="N12" s="22"/>
      <c r="O12" s="23"/>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9.75" customHeight="1">
      <c r="A13" s="18"/>
      <c r="B13" s="18"/>
      <c r="C13" s="37"/>
      <c r="D13" s="25"/>
      <c r="E13" s="27"/>
      <c r="F13" s="27"/>
      <c r="G13" s="27"/>
      <c r="H13" s="27"/>
      <c r="I13" s="27"/>
      <c r="J13" s="27"/>
      <c r="K13" s="27"/>
      <c r="L13" s="27"/>
      <c r="M13" s="36"/>
      <c r="N13" s="22"/>
      <c r="O13" s="23"/>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9.75" customHeight="1">
      <c r="A14" s="18"/>
      <c r="B14" s="18"/>
      <c r="C14" s="37"/>
      <c r="D14" s="25"/>
      <c r="E14" s="27"/>
      <c r="F14" s="27"/>
      <c r="G14" s="27"/>
      <c r="H14" s="27"/>
      <c r="I14" s="27"/>
      <c r="J14" s="27"/>
      <c r="K14" s="27"/>
      <c r="L14" s="27"/>
      <c r="M14" s="36"/>
      <c r="N14" s="22"/>
      <c r="O14" s="23"/>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6" customHeight="1">
      <c r="A15" s="18"/>
      <c r="B15" s="18"/>
      <c r="C15" s="37"/>
      <c r="D15" s="30"/>
      <c r="E15" s="31"/>
      <c r="F15" s="31"/>
      <c r="G15" s="27"/>
      <c r="H15" s="27"/>
      <c r="I15" s="27"/>
      <c r="J15" s="27"/>
      <c r="K15" s="27"/>
      <c r="L15" s="27"/>
      <c r="M15" s="36"/>
      <c r="N15" s="22"/>
      <c r="O15" s="23"/>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24.75" customHeight="1">
      <c r="A16" s="18"/>
      <c r="B16" s="18"/>
      <c r="C16" s="32"/>
      <c r="D16" s="52">
        <v>3</v>
      </c>
      <c r="E16" s="34" t="s">
        <v>14</v>
      </c>
      <c r="F16" s="53">
        <v>0.21</v>
      </c>
      <c r="G16" s="54"/>
      <c r="H16" s="27"/>
      <c r="I16" s="27"/>
      <c r="J16" s="27"/>
      <c r="K16" s="27"/>
      <c r="L16" s="27"/>
      <c r="M16" s="36"/>
      <c r="N16" s="22"/>
      <c r="O16" s="23"/>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8">
      <c r="A17" s="18"/>
      <c r="B17" s="18"/>
      <c r="C17" s="37"/>
      <c r="D17" s="38"/>
      <c r="E17" s="315" t="s">
        <v>15</v>
      </c>
      <c r="F17" s="316"/>
      <c r="G17" s="27"/>
      <c r="H17" s="27"/>
      <c r="I17" s="27"/>
      <c r="J17" s="27"/>
      <c r="K17" s="27"/>
      <c r="L17" s="27"/>
      <c r="M17" s="36"/>
      <c r="N17" s="22"/>
      <c r="O17" s="23"/>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8">
      <c r="A18" s="18"/>
      <c r="B18" s="18"/>
      <c r="C18" s="37"/>
      <c r="D18" s="25"/>
      <c r="E18" s="57" t="s">
        <v>16</v>
      </c>
      <c r="F18" s="58"/>
      <c r="G18" s="27"/>
      <c r="H18" s="27"/>
      <c r="I18" s="27"/>
      <c r="J18" s="27"/>
      <c r="K18" s="27"/>
      <c r="L18" s="27"/>
      <c r="M18" s="36"/>
      <c r="N18" s="22"/>
      <c r="O18" s="23"/>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9.75" customHeight="1">
      <c r="A19" s="18"/>
      <c r="B19" s="18"/>
      <c r="C19" s="37"/>
      <c r="D19" s="25"/>
      <c r="E19" s="27"/>
      <c r="F19" s="27"/>
      <c r="G19" s="27"/>
      <c r="H19" s="27"/>
      <c r="I19" s="27"/>
      <c r="J19" s="27"/>
      <c r="K19" s="27"/>
      <c r="L19" s="27"/>
      <c r="M19" s="36"/>
      <c r="N19" s="22"/>
      <c r="O19" s="23"/>
      <c r="P19" s="1"/>
      <c r="Q19" s="60"/>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9.75" customHeight="1">
      <c r="A20" s="18"/>
      <c r="B20" s="18"/>
      <c r="C20" s="37"/>
      <c r="D20" s="30"/>
      <c r="E20" s="31"/>
      <c r="F20" s="31"/>
      <c r="G20" s="27"/>
      <c r="H20" s="27"/>
      <c r="I20" s="27"/>
      <c r="J20" s="27"/>
      <c r="K20" s="27"/>
      <c r="L20" s="27"/>
      <c r="M20" s="36"/>
      <c r="N20" s="22"/>
      <c r="O20" s="23"/>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24.75" customHeight="1">
      <c r="A21" s="18"/>
      <c r="B21" s="18"/>
      <c r="C21" s="32"/>
      <c r="D21" s="62">
        <v>4</v>
      </c>
      <c r="E21" s="63" t="s">
        <v>18</v>
      </c>
      <c r="F21" s="64">
        <f>SANDBOX!$E$10</f>
        <v>126.58227848101266</v>
      </c>
      <c r="G21" s="35"/>
      <c r="H21" s="27"/>
      <c r="I21" s="27"/>
      <c r="J21" s="27"/>
      <c r="K21" s="27"/>
      <c r="L21" s="27"/>
      <c r="M21" s="36"/>
      <c r="N21" s="22"/>
      <c r="O21" s="23"/>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8">
      <c r="A22" s="18"/>
      <c r="B22" s="18"/>
      <c r="C22" s="37"/>
      <c r="D22" s="38"/>
      <c r="E22" s="315" t="s">
        <v>20</v>
      </c>
      <c r="F22" s="316"/>
      <c r="G22" s="27"/>
      <c r="H22" s="27"/>
      <c r="I22" s="27"/>
      <c r="J22" s="27"/>
      <c r="K22" s="27"/>
      <c r="L22" s="27"/>
      <c r="M22" s="36"/>
      <c r="N22" s="22"/>
      <c r="O22" s="23"/>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8">
      <c r="A23" s="18"/>
      <c r="B23" s="18"/>
      <c r="C23" s="37"/>
      <c r="D23" s="25"/>
      <c r="E23" s="68"/>
      <c r="F23" s="68"/>
      <c r="G23" s="27"/>
      <c r="H23" s="27"/>
      <c r="I23" s="27"/>
      <c r="J23" s="27"/>
      <c r="K23" s="27"/>
      <c r="L23" s="27"/>
      <c r="M23" s="36"/>
      <c r="N23" s="22"/>
      <c r="O23" s="23"/>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8">
      <c r="A24" s="18"/>
      <c r="B24" s="18"/>
      <c r="C24" s="37"/>
      <c r="D24" s="25"/>
      <c r="E24" s="78" t="s">
        <v>22</v>
      </c>
      <c r="F24" s="79">
        <f>SANDBOX!F8</f>
        <v>127</v>
      </c>
      <c r="G24" s="80"/>
      <c r="H24" s="27"/>
      <c r="I24" s="27"/>
      <c r="J24" s="27"/>
      <c r="K24" s="27"/>
      <c r="L24" s="27"/>
      <c r="M24" s="36"/>
      <c r="N24" s="22"/>
      <c r="O24" s="23"/>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8">
      <c r="A25" s="18"/>
      <c r="B25" s="18"/>
      <c r="C25" s="37"/>
      <c r="D25" s="25"/>
      <c r="E25" s="78" t="s">
        <v>26</v>
      </c>
      <c r="F25" s="79">
        <f>SANDBOX!F9</f>
        <v>126</v>
      </c>
      <c r="G25" s="80"/>
      <c r="H25" s="27"/>
      <c r="I25" s="27"/>
      <c r="J25" s="27"/>
      <c r="K25" s="27"/>
      <c r="L25" s="27"/>
      <c r="M25" s="36"/>
      <c r="N25" s="22"/>
      <c r="O25" s="23"/>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8">
      <c r="A26" s="18"/>
      <c r="B26" s="18"/>
      <c r="C26" s="37"/>
      <c r="D26" s="25"/>
      <c r="E26" s="80"/>
      <c r="F26" s="80"/>
      <c r="G26" s="80"/>
      <c r="H26" s="27"/>
      <c r="I26" s="27"/>
      <c r="J26" s="27"/>
      <c r="K26" s="27"/>
      <c r="L26" s="27"/>
      <c r="M26" s="36"/>
      <c r="N26" s="22"/>
      <c r="O26" s="23"/>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8">
      <c r="A27" s="18"/>
      <c r="B27" s="18"/>
      <c r="C27" s="37"/>
      <c r="D27" s="25"/>
      <c r="E27" s="317" t="s">
        <v>27</v>
      </c>
      <c r="F27" s="318"/>
      <c r="G27" s="86" t="s">
        <v>28</v>
      </c>
      <c r="H27" s="27"/>
      <c r="I27" s="27"/>
      <c r="J27" s="27"/>
      <c r="K27" s="27"/>
      <c r="L27" s="27"/>
      <c r="M27" s="36"/>
      <c r="N27" s="22"/>
      <c r="O27" s="23"/>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5.25" customHeight="1">
      <c r="A28" s="18"/>
      <c r="B28" s="18"/>
      <c r="C28" s="37"/>
      <c r="D28" s="25"/>
      <c r="E28" s="80"/>
      <c r="F28" s="80"/>
      <c r="G28" s="80"/>
      <c r="H28" s="27"/>
      <c r="I28" s="27"/>
      <c r="J28" s="27"/>
      <c r="K28" s="27"/>
      <c r="L28" s="27"/>
      <c r="M28" s="36"/>
      <c r="N28" s="22"/>
      <c r="O28" s="23"/>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8">
      <c r="A29" s="18"/>
      <c r="B29" s="18"/>
      <c r="C29" s="37"/>
      <c r="D29" s="25"/>
      <c r="E29" s="87" t="s">
        <v>29</v>
      </c>
      <c r="F29" s="88">
        <f>SANDBOX!E10-F$11</f>
        <v>26.582278481012665</v>
      </c>
      <c r="G29" s="89">
        <f>IF(SANDBOX!E$10=0,0,F29/SANDBOX!E$10)</f>
        <v>0.21000000000000005</v>
      </c>
      <c r="H29" s="27"/>
      <c r="I29" s="27"/>
      <c r="J29" s="27"/>
      <c r="K29" s="27"/>
      <c r="L29" s="27"/>
      <c r="M29" s="36"/>
      <c r="N29" s="22"/>
      <c r="O29" s="23"/>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8">
      <c r="A30" s="18"/>
      <c r="B30" s="18"/>
      <c r="C30" s="37"/>
      <c r="D30" s="25"/>
      <c r="E30" s="87" t="s">
        <v>30</v>
      </c>
      <c r="F30" s="88">
        <f>SANDBOX!F8-F$11</f>
        <v>27</v>
      </c>
      <c r="G30" s="89">
        <f>IF(SANDBOX!E$10=0,0,F30/SANDBOX!E$10)</f>
        <v>0.21329999999999999</v>
      </c>
      <c r="H30" s="27"/>
      <c r="I30" s="27"/>
      <c r="J30" s="27"/>
      <c r="K30" s="27"/>
      <c r="L30" s="27"/>
      <c r="M30" s="36"/>
      <c r="N30" s="22"/>
      <c r="O30" s="23"/>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8">
      <c r="A31" s="18"/>
      <c r="B31" s="18"/>
      <c r="C31" s="37"/>
      <c r="D31" s="25"/>
      <c r="E31" s="87" t="s">
        <v>31</v>
      </c>
      <c r="F31" s="88">
        <f>SANDBOX!F9-F$11</f>
        <v>26</v>
      </c>
      <c r="G31" s="89">
        <f>IF(SANDBOX!E$10=0,0,F31/SANDBOX!E$10)</f>
        <v>0.2054</v>
      </c>
      <c r="H31" s="27"/>
      <c r="I31" s="27"/>
      <c r="J31" s="27"/>
      <c r="K31" s="27"/>
      <c r="L31" s="27"/>
      <c r="M31" s="36"/>
      <c r="N31" s="22"/>
      <c r="O31" s="23"/>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8" customHeight="1">
      <c r="A32" s="18"/>
      <c r="B32" s="18"/>
      <c r="C32" s="90"/>
      <c r="D32" s="91"/>
      <c r="E32" s="92"/>
      <c r="F32" s="92"/>
      <c r="G32" s="92"/>
      <c r="H32" s="92"/>
      <c r="I32" s="92"/>
      <c r="J32" s="92"/>
      <c r="K32" s="92"/>
      <c r="L32" s="92"/>
      <c r="M32" s="93"/>
      <c r="N32" s="22"/>
      <c r="O32" s="23"/>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9.75" customHeight="1">
      <c r="A33" s="18"/>
      <c r="B33" s="18"/>
      <c r="C33" s="94"/>
      <c r="D33" s="94"/>
      <c r="E33" s="95"/>
      <c r="F33" s="95"/>
      <c r="G33" s="95"/>
      <c r="H33" s="95"/>
      <c r="I33" s="95"/>
      <c r="J33" s="95"/>
      <c r="K33" s="95"/>
      <c r="L33" s="95"/>
      <c r="M33" s="95"/>
      <c r="N33" s="22"/>
      <c r="O33" s="23"/>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8">
      <c r="A34" s="18"/>
      <c r="B34" s="18"/>
      <c r="C34" s="96"/>
      <c r="D34" s="96"/>
      <c r="E34" s="97"/>
      <c r="F34" s="97"/>
      <c r="G34" s="97"/>
      <c r="H34" s="97"/>
      <c r="I34" s="97"/>
      <c r="J34" s="97"/>
      <c r="K34" s="97"/>
      <c r="L34" s="97"/>
      <c r="M34" s="97"/>
      <c r="N34" s="22"/>
      <c r="O34" s="23"/>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8">
      <c r="A35" s="18"/>
      <c r="B35" s="18"/>
      <c r="C35" s="98"/>
      <c r="D35" s="98"/>
      <c r="E35" s="22"/>
      <c r="F35" s="22"/>
      <c r="G35" s="22"/>
      <c r="H35" s="22"/>
      <c r="I35" s="22"/>
      <c r="J35" s="22"/>
      <c r="K35" s="22"/>
      <c r="L35" s="22"/>
      <c r="M35" s="22"/>
      <c r="N35" s="22"/>
      <c r="O35" s="23"/>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8">
      <c r="A36" s="18"/>
      <c r="B36" s="18"/>
      <c r="C36" s="98"/>
      <c r="D36" s="98"/>
      <c r="E36" s="22"/>
      <c r="F36" s="22"/>
      <c r="G36" s="22"/>
      <c r="H36" s="22"/>
      <c r="I36" s="22"/>
      <c r="J36" s="22"/>
      <c r="K36" s="22"/>
      <c r="L36" s="22"/>
      <c r="M36" s="22"/>
      <c r="N36" s="22"/>
      <c r="O36" s="23"/>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8">
      <c r="A37" s="18"/>
      <c r="B37" s="18"/>
      <c r="C37" s="98"/>
      <c r="D37" s="98"/>
      <c r="E37" s="22"/>
      <c r="F37" s="22"/>
      <c r="G37" s="22"/>
      <c r="H37" s="22"/>
      <c r="I37" s="22"/>
      <c r="J37" s="22"/>
      <c r="K37" s="22"/>
      <c r="L37" s="22"/>
      <c r="M37" s="22"/>
      <c r="N37" s="22"/>
      <c r="O37" s="23"/>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8">
      <c r="A38" s="18"/>
      <c r="B38" s="18"/>
      <c r="C38" s="98"/>
      <c r="D38" s="98"/>
      <c r="E38" s="22"/>
      <c r="F38" s="22"/>
      <c r="G38" s="22"/>
      <c r="H38" s="22"/>
      <c r="I38" s="22"/>
      <c r="J38" s="22"/>
      <c r="K38" s="22"/>
      <c r="L38" s="22"/>
      <c r="M38" s="22"/>
      <c r="N38" s="22"/>
      <c r="O38" s="23"/>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8">
      <c r="A39" s="18"/>
      <c r="B39" s="18"/>
      <c r="C39" s="98"/>
      <c r="D39" s="98"/>
      <c r="E39" s="22"/>
      <c r="F39" s="22"/>
      <c r="G39" s="22"/>
      <c r="H39" s="22"/>
      <c r="I39" s="22"/>
      <c r="J39" s="22"/>
      <c r="K39" s="22"/>
      <c r="L39" s="22"/>
      <c r="M39" s="22"/>
      <c r="N39" s="22"/>
      <c r="O39" s="23"/>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8">
      <c r="A40" s="18"/>
      <c r="B40" s="18"/>
      <c r="C40" s="98"/>
      <c r="D40" s="98"/>
      <c r="E40" s="22"/>
      <c r="F40" s="22"/>
      <c r="G40" s="22"/>
      <c r="H40" s="22"/>
      <c r="I40" s="22"/>
      <c r="J40" s="22"/>
      <c r="K40" s="22"/>
      <c r="L40" s="22"/>
      <c r="M40" s="22"/>
      <c r="N40" s="22"/>
      <c r="O40" s="23"/>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8">
      <c r="A41" s="99"/>
      <c r="B41" s="99"/>
      <c r="C41" s="100"/>
      <c r="D41" s="100"/>
      <c r="E41" s="23"/>
      <c r="F41" s="23"/>
      <c r="G41" s="23"/>
      <c r="H41" s="23"/>
      <c r="I41" s="23"/>
      <c r="J41" s="23"/>
      <c r="K41" s="23"/>
      <c r="L41" s="23"/>
      <c r="M41" s="23"/>
      <c r="N41" s="23"/>
      <c r="O41" s="23"/>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8">
      <c r="A42" s="99"/>
      <c r="B42" s="99"/>
      <c r="C42" s="100"/>
      <c r="D42" s="100"/>
      <c r="E42" s="23"/>
      <c r="F42" s="23"/>
      <c r="G42" s="23"/>
      <c r="H42" s="23"/>
      <c r="I42" s="23"/>
      <c r="J42" s="23"/>
      <c r="K42" s="23"/>
      <c r="L42" s="23"/>
      <c r="M42" s="23"/>
      <c r="N42" s="23"/>
      <c r="O42" s="23"/>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8">
      <c r="A43" s="99"/>
      <c r="B43" s="99"/>
      <c r="C43" s="100"/>
      <c r="D43" s="100"/>
      <c r="E43" s="23"/>
      <c r="F43" s="23"/>
      <c r="G43" s="23"/>
      <c r="H43" s="23"/>
      <c r="I43" s="23"/>
      <c r="J43" s="23"/>
      <c r="K43" s="23"/>
      <c r="L43" s="23"/>
      <c r="M43" s="23"/>
      <c r="N43" s="23"/>
      <c r="O43" s="23"/>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8">
      <c r="A44" s="99"/>
      <c r="B44" s="99"/>
      <c r="C44" s="100"/>
      <c r="D44" s="100"/>
      <c r="E44" s="23"/>
      <c r="F44" s="23"/>
      <c r="G44" s="23"/>
      <c r="H44" s="23"/>
      <c r="I44" s="23"/>
      <c r="J44" s="23"/>
      <c r="K44" s="23"/>
      <c r="L44" s="23"/>
      <c r="M44" s="23"/>
      <c r="N44" s="23"/>
      <c r="O44" s="23"/>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8">
      <c r="A45" s="99"/>
      <c r="B45" s="99"/>
      <c r="C45" s="100"/>
      <c r="D45" s="100"/>
      <c r="E45" s="23"/>
      <c r="F45" s="23"/>
      <c r="G45" s="23"/>
      <c r="H45" s="23"/>
      <c r="I45" s="23"/>
      <c r="J45" s="23"/>
      <c r="K45" s="23"/>
      <c r="L45" s="23"/>
      <c r="M45" s="23"/>
      <c r="N45" s="23"/>
      <c r="O45" s="23"/>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8">
      <c r="A46" s="99"/>
      <c r="B46" s="99"/>
      <c r="C46" s="100"/>
      <c r="D46" s="100"/>
      <c r="E46" s="23"/>
      <c r="F46" s="23"/>
      <c r="G46" s="23"/>
      <c r="H46" s="23"/>
      <c r="I46" s="23"/>
      <c r="J46" s="23"/>
      <c r="K46" s="23"/>
      <c r="L46" s="23"/>
      <c r="M46" s="23"/>
      <c r="N46" s="23"/>
      <c r="O46" s="23"/>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8">
      <c r="A47" s="99"/>
      <c r="B47" s="99"/>
      <c r="C47" s="100"/>
      <c r="D47" s="100"/>
      <c r="E47" s="23"/>
      <c r="F47" s="23"/>
      <c r="G47" s="23"/>
      <c r="H47" s="23"/>
      <c r="I47" s="23"/>
      <c r="J47" s="23"/>
      <c r="K47" s="23"/>
      <c r="L47" s="23"/>
      <c r="M47" s="23"/>
      <c r="N47" s="23"/>
      <c r="O47" s="23"/>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8">
      <c r="A48" s="99"/>
      <c r="B48" s="99"/>
      <c r="C48" s="100"/>
      <c r="D48" s="100"/>
      <c r="E48" s="23"/>
      <c r="F48" s="23"/>
      <c r="G48" s="23"/>
      <c r="H48" s="23"/>
      <c r="I48" s="23"/>
      <c r="J48" s="23"/>
      <c r="K48" s="23"/>
      <c r="L48" s="23"/>
      <c r="M48" s="23"/>
      <c r="N48" s="23"/>
      <c r="O48" s="23"/>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8">
      <c r="A49" s="99"/>
      <c r="B49" s="99"/>
      <c r="C49" s="100"/>
      <c r="D49" s="100"/>
      <c r="E49" s="23"/>
      <c r="F49" s="23"/>
      <c r="G49" s="23"/>
      <c r="H49" s="23"/>
      <c r="I49" s="23"/>
      <c r="J49" s="23"/>
      <c r="K49" s="23"/>
      <c r="L49" s="23"/>
      <c r="M49" s="23"/>
      <c r="N49" s="23"/>
      <c r="O49" s="23"/>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8">
      <c r="A50" s="99"/>
      <c r="B50" s="99"/>
      <c r="C50" s="100"/>
      <c r="D50" s="100"/>
      <c r="E50" s="23"/>
      <c r="F50" s="23"/>
      <c r="G50" s="23"/>
      <c r="H50" s="23"/>
      <c r="I50" s="23"/>
      <c r="J50" s="23"/>
      <c r="K50" s="23"/>
      <c r="L50" s="23"/>
      <c r="M50" s="23"/>
      <c r="N50" s="23"/>
      <c r="O50" s="23"/>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8">
      <c r="A51" s="99"/>
      <c r="B51" s="99"/>
      <c r="C51" s="100"/>
      <c r="D51" s="100"/>
      <c r="E51" s="23"/>
      <c r="F51" s="23"/>
      <c r="G51" s="23"/>
      <c r="H51" s="23"/>
      <c r="I51" s="23"/>
      <c r="J51" s="23"/>
      <c r="K51" s="23"/>
      <c r="L51" s="23"/>
      <c r="M51" s="23"/>
      <c r="N51" s="23"/>
      <c r="O51" s="23"/>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BV51" s="1"/>
      <c r="BW51" s="1"/>
      <c r="BX51" s="1"/>
      <c r="BY51" s="1"/>
      <c r="BZ51" s="1"/>
      <c r="CA51" s="1"/>
      <c r="CB51" s="1"/>
      <c r="CC51" s="1"/>
      <c r="CD51" s="1"/>
    </row>
    <row r="52" spans="1:84" ht="12.75">
      <c r="A52" s="99"/>
      <c r="B52" s="9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BV52" s="1"/>
      <c r="BW52" s="1"/>
      <c r="BX52" s="1"/>
      <c r="BY52" s="1"/>
      <c r="BZ52" s="1"/>
      <c r="CA52" s="1"/>
      <c r="CB52" s="1"/>
      <c r="CC52" s="1"/>
      <c r="CD52" s="1"/>
    </row>
    <row r="53" spans="1:84" ht="12.75">
      <c r="A53" s="99"/>
      <c r="B53" s="9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BV53" s="1"/>
      <c r="BW53" s="1"/>
      <c r="BX53" s="1"/>
      <c r="BY53" s="1"/>
      <c r="BZ53" s="1"/>
      <c r="CA53" s="1"/>
      <c r="CB53" s="1"/>
      <c r="CC53" s="1"/>
      <c r="CD53" s="1"/>
    </row>
    <row r="54" spans="1:84" ht="12.75">
      <c r="A54" s="99"/>
      <c r="B54" s="99"/>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BV54" s="1"/>
      <c r="BW54" s="1"/>
      <c r="BX54" s="1"/>
      <c r="BY54" s="1"/>
      <c r="BZ54" s="1"/>
      <c r="CA54" s="1"/>
      <c r="CB54" s="1"/>
      <c r="CC54" s="1"/>
      <c r="CD54" s="1"/>
    </row>
    <row r="55" spans="1:84" ht="12.75">
      <c r="A55" s="99"/>
      <c r="B55" s="9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BV55" s="1"/>
      <c r="BW55" s="1"/>
      <c r="BX55" s="1"/>
      <c r="BY55" s="1"/>
      <c r="BZ55" s="1"/>
      <c r="CA55" s="1"/>
      <c r="CB55" s="1"/>
      <c r="CC55" s="1"/>
      <c r="CD55" s="1"/>
    </row>
    <row r="56" spans="1:84" ht="12.75">
      <c r="A56" s="99"/>
      <c r="B56" s="9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BV56" s="1"/>
      <c r="BW56" s="1"/>
      <c r="BX56" s="1"/>
      <c r="BY56" s="1"/>
      <c r="BZ56" s="1"/>
      <c r="CA56" s="1"/>
      <c r="CB56" s="1"/>
      <c r="CC56" s="1"/>
      <c r="CD56" s="1"/>
    </row>
    <row r="57" spans="1:84" ht="12.75">
      <c r="A57" s="99"/>
      <c r="B57" s="99"/>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BV57" s="1"/>
      <c r="BW57" s="1"/>
      <c r="BX57" s="1"/>
      <c r="BY57" s="1"/>
      <c r="BZ57" s="1"/>
      <c r="CA57" s="1"/>
      <c r="CB57" s="1"/>
      <c r="CC57" s="1"/>
      <c r="CD57" s="1"/>
    </row>
    <row r="58" spans="1:84" ht="12.75">
      <c r="A58" s="99"/>
      <c r="B58" s="9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BV58" s="1"/>
      <c r="BW58" s="1"/>
      <c r="BX58" s="1"/>
      <c r="BY58" s="1"/>
      <c r="BZ58" s="1"/>
      <c r="CA58" s="1"/>
      <c r="CB58" s="1"/>
      <c r="CC58" s="1"/>
      <c r="CD58" s="1"/>
    </row>
    <row r="59" spans="1:84" ht="12.75">
      <c r="A59" s="99"/>
      <c r="B59" s="99"/>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BV59" s="1"/>
      <c r="BW59" s="1"/>
      <c r="BX59" s="1"/>
      <c r="BY59" s="1"/>
      <c r="BZ59" s="1"/>
      <c r="CA59" s="1"/>
      <c r="CB59" s="1"/>
      <c r="CC59" s="1"/>
      <c r="CD59" s="1"/>
    </row>
    <row r="60" spans="1:84" ht="12.75">
      <c r="A60" s="99"/>
      <c r="B60" s="99"/>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BV60" s="1"/>
      <c r="BW60" s="1"/>
      <c r="BX60" s="1"/>
      <c r="BY60" s="1"/>
      <c r="BZ60" s="1"/>
      <c r="CA60" s="1"/>
      <c r="CB60" s="1"/>
      <c r="CC60" s="1"/>
      <c r="CD60" s="1"/>
    </row>
    <row r="61" spans="1:84" ht="12.75">
      <c r="A61" s="99"/>
      <c r="B61" s="99"/>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BV61" s="1"/>
      <c r="BW61" s="1"/>
      <c r="BX61" s="1"/>
      <c r="BY61" s="1"/>
      <c r="BZ61" s="1"/>
      <c r="CA61" s="1"/>
      <c r="CB61" s="1"/>
      <c r="CC61" s="1"/>
      <c r="CD61" s="1"/>
    </row>
    <row r="62" spans="1:84" ht="12.75">
      <c r="A62" s="99"/>
      <c r="B62" s="99"/>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BV62" s="1"/>
      <c r="BW62" s="1"/>
      <c r="BX62" s="1"/>
      <c r="BY62" s="1"/>
      <c r="BZ62" s="1"/>
      <c r="CA62" s="1"/>
      <c r="CB62" s="1"/>
      <c r="CC62" s="1"/>
      <c r="CD62" s="1"/>
    </row>
    <row r="63" spans="1:84" ht="12.75">
      <c r="A63" s="99"/>
      <c r="B63" s="99"/>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BV63" s="1"/>
      <c r="BW63" s="1"/>
      <c r="BX63" s="1"/>
      <c r="BY63" s="1"/>
      <c r="BZ63" s="1"/>
      <c r="CA63" s="1"/>
      <c r="CB63" s="1"/>
      <c r="CC63" s="1"/>
      <c r="CD63" s="1"/>
    </row>
    <row r="64" spans="1:84" ht="12.75">
      <c r="A64" s="99"/>
      <c r="B64" s="99"/>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BV64" s="1"/>
      <c r="BW64" s="1"/>
      <c r="BX64" s="1"/>
      <c r="BY64" s="1"/>
      <c r="BZ64" s="1"/>
      <c r="CA64" s="1"/>
      <c r="CB64" s="1"/>
      <c r="CC64" s="1"/>
      <c r="CD64" s="1"/>
    </row>
    <row r="65" spans="1:82" ht="12.75">
      <c r="A65" s="99"/>
      <c r="B65" s="99"/>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BV65" s="1"/>
      <c r="BW65" s="1"/>
      <c r="BX65" s="1"/>
      <c r="BY65" s="1"/>
      <c r="BZ65" s="1"/>
      <c r="CA65" s="1"/>
      <c r="CB65" s="1"/>
      <c r="CC65" s="1"/>
      <c r="CD65" s="1"/>
    </row>
    <row r="66" spans="1:82" ht="12.75">
      <c r="A66" s="99"/>
      <c r="B66" s="99"/>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BV66" s="1"/>
      <c r="BW66" s="1"/>
      <c r="BX66" s="1"/>
      <c r="BY66" s="1"/>
      <c r="BZ66" s="1"/>
      <c r="CA66" s="1"/>
      <c r="CB66" s="1"/>
      <c r="CC66" s="1"/>
      <c r="CD66" s="1"/>
    </row>
    <row r="67" spans="1:82" ht="12.75">
      <c r="A67" s="99"/>
      <c r="B67" s="99"/>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BV67" s="1"/>
      <c r="BW67" s="1"/>
      <c r="BX67" s="1"/>
      <c r="BY67" s="1"/>
      <c r="BZ67" s="1"/>
      <c r="CA67" s="1"/>
      <c r="CB67" s="1"/>
      <c r="CC67" s="1"/>
      <c r="CD67" s="1"/>
    </row>
    <row r="68" spans="1:82" ht="12.75">
      <c r="A68" s="99"/>
      <c r="B68" s="99"/>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BV68" s="1"/>
      <c r="BW68" s="1"/>
      <c r="BX68" s="1"/>
      <c r="BY68" s="1"/>
      <c r="BZ68" s="1"/>
      <c r="CA68" s="1"/>
      <c r="CB68" s="1"/>
      <c r="CC68" s="1"/>
      <c r="CD68" s="1"/>
    </row>
    <row r="69" spans="1:82" ht="12.75">
      <c r="A69" s="99"/>
      <c r="B69" s="99"/>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BV69" s="1"/>
      <c r="BW69" s="1"/>
      <c r="BX69" s="1"/>
      <c r="BY69" s="1"/>
      <c r="BZ69" s="1"/>
      <c r="CA69" s="1"/>
      <c r="CB69" s="1"/>
      <c r="CC69" s="1"/>
      <c r="CD69" s="1"/>
    </row>
    <row r="70" spans="1:82" ht="12.75">
      <c r="A70" s="99"/>
      <c r="B70" s="99"/>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BV70" s="1"/>
      <c r="BW70" s="1"/>
      <c r="BX70" s="1"/>
      <c r="BY70" s="1"/>
      <c r="BZ70" s="1"/>
      <c r="CA70" s="1"/>
      <c r="CB70" s="1"/>
      <c r="CC70" s="1"/>
      <c r="CD70" s="1"/>
    </row>
    <row r="71" spans="1:82" ht="12.75">
      <c r="A71" s="99"/>
      <c r="B71" s="99"/>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BV71" s="1"/>
      <c r="BW71" s="1"/>
      <c r="BX71" s="1"/>
      <c r="BY71" s="1"/>
      <c r="BZ71" s="1"/>
      <c r="CA71" s="1"/>
      <c r="CB71" s="1"/>
      <c r="CC71" s="1"/>
      <c r="CD71" s="1"/>
    </row>
    <row r="72" spans="1:82" ht="12.75">
      <c r="A72" s="99"/>
      <c r="B72" s="99"/>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BV72" s="1"/>
      <c r="BW72" s="1"/>
      <c r="BX72" s="1"/>
      <c r="BY72" s="1"/>
      <c r="BZ72" s="1"/>
      <c r="CA72" s="1"/>
      <c r="CB72" s="1"/>
      <c r="CC72" s="1"/>
      <c r="CD72" s="1"/>
    </row>
    <row r="73" spans="1:82" ht="12.75">
      <c r="A73" s="99"/>
      <c r="B73" s="99"/>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BV73" s="1"/>
      <c r="BW73" s="1"/>
      <c r="BX73" s="1"/>
      <c r="BY73" s="1"/>
      <c r="BZ73" s="1"/>
      <c r="CA73" s="1"/>
      <c r="CB73" s="1"/>
      <c r="CC73" s="1"/>
      <c r="CD73" s="1"/>
    </row>
    <row r="74" spans="1:82" ht="12.75">
      <c r="A74" s="99"/>
      <c r="B74" s="99"/>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BV74" s="1"/>
      <c r="BW74" s="1"/>
      <c r="BX74" s="1"/>
      <c r="BY74" s="1"/>
      <c r="BZ74" s="1"/>
      <c r="CA74" s="1"/>
      <c r="CB74" s="1"/>
      <c r="CC74" s="1"/>
      <c r="CD74" s="1"/>
    </row>
    <row r="75" spans="1:82" ht="12.75">
      <c r="A75" s="99"/>
      <c r="B75" s="99"/>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BV75" s="1"/>
      <c r="BW75" s="1"/>
      <c r="BX75" s="1"/>
      <c r="BY75" s="1"/>
      <c r="BZ75" s="1"/>
      <c r="CA75" s="1"/>
      <c r="CB75" s="1"/>
      <c r="CC75" s="1"/>
      <c r="CD75" s="1"/>
    </row>
    <row r="76" spans="1:82" ht="12.75">
      <c r="A76" s="99"/>
      <c r="B76" s="99"/>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BV76" s="1"/>
      <c r="BW76" s="1"/>
      <c r="BX76" s="1"/>
      <c r="BY76" s="1"/>
      <c r="BZ76" s="1"/>
      <c r="CA76" s="1"/>
      <c r="CB76" s="1"/>
      <c r="CC76" s="1"/>
      <c r="CD76" s="1"/>
    </row>
    <row r="77" spans="1:82" ht="12.75">
      <c r="A77" s="99"/>
      <c r="B77" s="99"/>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BV77" s="1"/>
      <c r="BW77" s="1"/>
      <c r="BX77" s="1"/>
      <c r="BY77" s="1"/>
      <c r="BZ77" s="1"/>
      <c r="CA77" s="1"/>
      <c r="CB77" s="1"/>
      <c r="CC77" s="1"/>
      <c r="CD77" s="1"/>
    </row>
    <row r="78" spans="1:82" ht="12.75">
      <c r="A78" s="99"/>
      <c r="B78" s="99"/>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BV78" s="1"/>
      <c r="BW78" s="1"/>
      <c r="BX78" s="1"/>
      <c r="BY78" s="1"/>
      <c r="BZ78" s="1"/>
      <c r="CA78" s="1"/>
      <c r="CB78" s="1"/>
      <c r="CC78" s="1"/>
      <c r="CD78" s="1"/>
    </row>
    <row r="79" spans="1:82" ht="12.75">
      <c r="A79" s="99"/>
      <c r="B79" s="99"/>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BV79" s="1"/>
      <c r="BW79" s="1"/>
      <c r="BX79" s="1"/>
      <c r="BY79" s="1"/>
      <c r="BZ79" s="1"/>
      <c r="CA79" s="1"/>
      <c r="CB79" s="1"/>
      <c r="CC79" s="1"/>
      <c r="CD79" s="1"/>
    </row>
    <row r="80" spans="1:82" ht="12.75">
      <c r="A80" s="99"/>
      <c r="B80" s="99"/>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BV80" s="1"/>
      <c r="BW80" s="1"/>
      <c r="BX80" s="1"/>
      <c r="BY80" s="1"/>
      <c r="BZ80" s="1"/>
      <c r="CA80" s="1"/>
      <c r="CB80" s="1"/>
      <c r="CC80" s="1"/>
      <c r="CD80" s="1"/>
    </row>
    <row r="81" spans="1:82" ht="12.75">
      <c r="A81" s="99"/>
      <c r="B81" s="99"/>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BV81" s="1"/>
      <c r="BW81" s="1"/>
      <c r="BX81" s="1"/>
      <c r="BY81" s="1"/>
      <c r="BZ81" s="1"/>
      <c r="CA81" s="1"/>
      <c r="CB81" s="1"/>
      <c r="CC81" s="1"/>
      <c r="CD81" s="1"/>
    </row>
    <row r="82" spans="1:82" ht="12.75">
      <c r="A82" s="99"/>
      <c r="B82" s="99"/>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BV82" s="1"/>
      <c r="BW82" s="1"/>
      <c r="BX82" s="1"/>
      <c r="BY82" s="1"/>
      <c r="BZ82" s="1"/>
      <c r="CA82" s="1"/>
      <c r="CB82" s="1"/>
      <c r="CC82" s="1"/>
      <c r="CD82" s="1"/>
    </row>
    <row r="83" spans="1:82" ht="12.75">
      <c r="A83" s="99"/>
      <c r="B83" s="99"/>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BV83" s="1"/>
      <c r="BW83" s="1"/>
      <c r="BX83" s="1"/>
      <c r="BY83" s="1"/>
      <c r="BZ83" s="1"/>
      <c r="CA83" s="1"/>
      <c r="CB83" s="1"/>
      <c r="CC83" s="1"/>
      <c r="CD83" s="1"/>
    </row>
    <row r="84" spans="1:82" ht="12.75">
      <c r="A84" s="99"/>
      <c r="B84" s="99"/>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BV84" s="1"/>
      <c r="BW84" s="1"/>
      <c r="BX84" s="1"/>
      <c r="BY84" s="1"/>
      <c r="BZ84" s="1"/>
      <c r="CA84" s="1"/>
      <c r="CB84" s="1"/>
      <c r="CC84" s="1"/>
      <c r="CD84" s="1"/>
    </row>
    <row r="85" spans="1:82" ht="12.75">
      <c r="A85" s="99"/>
      <c r="B85" s="99"/>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BV85" s="1"/>
      <c r="BW85" s="1"/>
      <c r="BX85" s="1"/>
      <c r="BY85" s="1"/>
      <c r="BZ85" s="1"/>
      <c r="CA85" s="1"/>
      <c r="CB85" s="1"/>
      <c r="CC85" s="1"/>
      <c r="CD85" s="1"/>
    </row>
    <row r="86" spans="1:82" ht="12.75">
      <c r="A86" s="99"/>
      <c r="B86" s="99"/>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BV86" s="1"/>
      <c r="BW86" s="1"/>
      <c r="BX86" s="1"/>
      <c r="BY86" s="1"/>
      <c r="BZ86" s="1"/>
      <c r="CA86" s="1"/>
      <c r="CB86" s="1"/>
      <c r="CC86" s="1"/>
      <c r="CD86" s="1"/>
    </row>
    <row r="87" spans="1:82" ht="12.75">
      <c r="A87" s="99"/>
      <c r="B87" s="99"/>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BV87" s="1"/>
      <c r="BW87" s="1"/>
      <c r="BX87" s="1"/>
      <c r="BY87" s="1"/>
      <c r="BZ87" s="1"/>
      <c r="CA87" s="1"/>
      <c r="CB87" s="1"/>
      <c r="CC87" s="1"/>
      <c r="CD87" s="1"/>
    </row>
    <row r="88" spans="1:82" ht="12.75">
      <c r="A88" s="99"/>
      <c r="B88" s="99"/>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BV88" s="1"/>
      <c r="BW88" s="1"/>
      <c r="BX88" s="1"/>
      <c r="BY88" s="1"/>
      <c r="BZ88" s="1"/>
      <c r="CA88" s="1"/>
      <c r="CB88" s="1"/>
      <c r="CC88" s="1"/>
      <c r="CD88" s="1"/>
    </row>
    <row r="89" spans="1:82" ht="12.75">
      <c r="A89" s="99"/>
      <c r="B89" s="99"/>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BV89" s="1"/>
      <c r="BW89" s="1"/>
      <c r="BX89" s="1"/>
      <c r="BY89" s="1"/>
      <c r="BZ89" s="1"/>
      <c r="CA89" s="1"/>
      <c r="CB89" s="1"/>
      <c r="CC89" s="1"/>
      <c r="CD89" s="1"/>
    </row>
    <row r="90" spans="1:82" ht="12.75">
      <c r="A90" s="99"/>
      <c r="B90" s="99"/>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BV90" s="1"/>
      <c r="BW90" s="1"/>
      <c r="BX90" s="1"/>
      <c r="BY90" s="1"/>
      <c r="BZ90" s="1"/>
      <c r="CA90" s="1"/>
      <c r="CB90" s="1"/>
      <c r="CC90" s="1"/>
      <c r="CD90" s="1"/>
    </row>
    <row r="91" spans="1:82" ht="12.75">
      <c r="A91" s="99"/>
      <c r="B91" s="99"/>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BV91" s="1"/>
      <c r="BW91" s="1"/>
      <c r="BX91" s="1"/>
      <c r="BY91" s="1"/>
      <c r="BZ91" s="1"/>
      <c r="CA91" s="1"/>
      <c r="CB91" s="1"/>
      <c r="CC91" s="1"/>
      <c r="CD91" s="1"/>
    </row>
    <row r="92" spans="1:82" ht="12.75">
      <c r="A92" s="99"/>
      <c r="B92" s="99"/>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BV92" s="1"/>
      <c r="BW92" s="1"/>
      <c r="BX92" s="1"/>
      <c r="BY92" s="1"/>
      <c r="BZ92" s="1"/>
      <c r="CA92" s="1"/>
      <c r="CB92" s="1"/>
      <c r="CC92" s="1"/>
      <c r="CD92" s="1"/>
    </row>
    <row r="93" spans="1:82" ht="12.75">
      <c r="A93" s="99"/>
      <c r="B93" s="99"/>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BV93" s="1"/>
      <c r="BW93" s="1"/>
      <c r="BX93" s="1"/>
      <c r="BY93" s="1"/>
      <c r="BZ93" s="1"/>
      <c r="CA93" s="1"/>
      <c r="CB93" s="1"/>
      <c r="CC93" s="1"/>
      <c r="CD93" s="1"/>
    </row>
    <row r="94" spans="1:82" ht="12.75">
      <c r="A94" s="99"/>
      <c r="B94" s="99"/>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BV94" s="1"/>
      <c r="BW94" s="1"/>
      <c r="BX94" s="1"/>
      <c r="BY94" s="1"/>
      <c r="BZ94" s="1"/>
      <c r="CA94" s="1"/>
      <c r="CB94" s="1"/>
      <c r="CC94" s="1"/>
      <c r="CD94" s="1"/>
    </row>
    <row r="95" spans="1:82" ht="12.75">
      <c r="A95" s="99"/>
      <c r="B95" s="99"/>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BV95" s="1"/>
      <c r="BW95" s="1"/>
      <c r="BX95" s="1"/>
      <c r="BY95" s="1"/>
      <c r="BZ95" s="1"/>
      <c r="CA95" s="1"/>
      <c r="CB95" s="1"/>
      <c r="CC95" s="1"/>
      <c r="CD95" s="1"/>
    </row>
    <row r="96" spans="1:82" ht="12.75">
      <c r="A96" s="99"/>
      <c r="B96" s="99"/>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BV96" s="1"/>
      <c r="BW96" s="1"/>
      <c r="BX96" s="1"/>
      <c r="BY96" s="1"/>
      <c r="BZ96" s="1"/>
      <c r="CA96" s="1"/>
      <c r="CB96" s="1"/>
      <c r="CC96" s="1"/>
      <c r="CD96" s="1"/>
    </row>
    <row r="97" spans="1:82" ht="12.75">
      <c r="A97" s="99"/>
      <c r="B97" s="99"/>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BV97" s="1"/>
      <c r="BW97" s="1"/>
      <c r="BX97" s="1"/>
      <c r="BY97" s="1"/>
      <c r="BZ97" s="1"/>
      <c r="CA97" s="1"/>
      <c r="CB97" s="1"/>
      <c r="CC97" s="1"/>
      <c r="CD97" s="1"/>
    </row>
    <row r="98" spans="1:82" ht="12.75">
      <c r="A98" s="99"/>
      <c r="B98" s="99"/>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BV98" s="1"/>
      <c r="BW98" s="1"/>
      <c r="BX98" s="1"/>
      <c r="BY98" s="1"/>
      <c r="BZ98" s="1"/>
      <c r="CA98" s="1"/>
      <c r="CB98" s="1"/>
      <c r="CC98" s="1"/>
      <c r="CD98" s="1"/>
    </row>
    <row r="99" spans="1:82" ht="12.75">
      <c r="A99" s="99"/>
      <c r="B99" s="99"/>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BV99" s="1"/>
      <c r="BW99" s="1"/>
      <c r="BX99" s="1"/>
      <c r="BY99" s="1"/>
      <c r="BZ99" s="1"/>
      <c r="CA99" s="1"/>
      <c r="CB99" s="1"/>
      <c r="CC99" s="1"/>
      <c r="CD99" s="1"/>
    </row>
    <row r="100" spans="1:82" ht="12.75">
      <c r="A100" s="99"/>
      <c r="B100" s="99"/>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BV100" s="1"/>
      <c r="BW100" s="1"/>
      <c r="BX100" s="1"/>
      <c r="BY100" s="1"/>
      <c r="BZ100" s="1"/>
      <c r="CA100" s="1"/>
      <c r="CB100" s="1"/>
      <c r="CC100" s="1"/>
      <c r="CD100" s="1"/>
    </row>
    <row r="101" spans="1:82" ht="12.75">
      <c r="A101" s="99"/>
      <c r="B101" s="99"/>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BV101" s="1"/>
      <c r="BW101" s="1"/>
      <c r="BX101" s="1"/>
      <c r="BY101" s="1"/>
      <c r="BZ101" s="1"/>
      <c r="CA101" s="1"/>
      <c r="CB101" s="1"/>
      <c r="CC101" s="1"/>
      <c r="CD101" s="1"/>
    </row>
    <row r="102" spans="1:82" ht="12.75">
      <c r="A102" s="99"/>
      <c r="B102" s="99"/>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BV102" s="1"/>
      <c r="BW102" s="1"/>
      <c r="BX102" s="1"/>
      <c r="BY102" s="1"/>
      <c r="BZ102" s="1"/>
      <c r="CA102" s="1"/>
      <c r="CB102" s="1"/>
      <c r="CC102" s="1"/>
      <c r="CD102" s="1"/>
    </row>
    <row r="103" spans="1:82" ht="12.75">
      <c r="A103" s="99"/>
      <c r="B103" s="99"/>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BV103" s="1"/>
      <c r="BW103" s="1"/>
      <c r="BX103" s="1"/>
      <c r="BY103" s="1"/>
      <c r="BZ103" s="1"/>
      <c r="CA103" s="1"/>
      <c r="CB103" s="1"/>
      <c r="CC103" s="1"/>
      <c r="CD103" s="1"/>
    </row>
    <row r="104" spans="1:82" ht="12.75">
      <c r="A104" s="99"/>
      <c r="B104" s="99"/>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BV104" s="1"/>
      <c r="BW104" s="1"/>
      <c r="BX104" s="1"/>
      <c r="BY104" s="1"/>
      <c r="BZ104" s="1"/>
      <c r="CA104" s="1"/>
      <c r="CB104" s="1"/>
      <c r="CC104" s="1"/>
      <c r="CD104" s="1"/>
    </row>
    <row r="105" spans="1:82" ht="12.75">
      <c r="A105" s="99"/>
      <c r="B105" s="99"/>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BV105" s="1"/>
      <c r="BW105" s="1"/>
      <c r="BX105" s="1"/>
      <c r="BY105" s="1"/>
      <c r="BZ105" s="1"/>
      <c r="CA105" s="1"/>
      <c r="CB105" s="1"/>
      <c r="CC105" s="1"/>
      <c r="CD105" s="1"/>
    </row>
    <row r="106" spans="1:82" ht="12.75">
      <c r="A106" s="99"/>
      <c r="B106" s="99"/>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BV106" s="1"/>
      <c r="BW106" s="1"/>
      <c r="BX106" s="1"/>
      <c r="BY106" s="1"/>
      <c r="BZ106" s="1"/>
      <c r="CA106" s="1"/>
      <c r="CB106" s="1"/>
      <c r="CC106" s="1"/>
      <c r="CD106" s="1"/>
    </row>
    <row r="107" spans="1:82" ht="12.75">
      <c r="A107" s="99"/>
      <c r="B107" s="99"/>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BV107" s="1"/>
      <c r="BW107" s="1"/>
      <c r="BX107" s="1"/>
      <c r="BY107" s="1"/>
      <c r="BZ107" s="1"/>
      <c r="CA107" s="1"/>
      <c r="CB107" s="1"/>
      <c r="CC107" s="1"/>
      <c r="CD107" s="1"/>
    </row>
    <row r="108" spans="1:82" ht="12.75">
      <c r="A108" s="99"/>
      <c r="B108" s="99"/>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BV108" s="1"/>
      <c r="BW108" s="1"/>
      <c r="BX108" s="1"/>
      <c r="BY108" s="1"/>
      <c r="BZ108" s="1"/>
      <c r="CA108" s="1"/>
      <c r="CB108" s="1"/>
      <c r="CC108" s="1"/>
      <c r="CD108" s="1"/>
    </row>
    <row r="109" spans="1:82" ht="12.75">
      <c r="A109" s="99"/>
      <c r="B109" s="99"/>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BV109" s="1"/>
      <c r="BW109" s="1"/>
      <c r="BX109" s="1"/>
      <c r="BY109" s="1"/>
      <c r="BZ109" s="1"/>
      <c r="CA109" s="1"/>
      <c r="CB109" s="1"/>
      <c r="CC109" s="1"/>
      <c r="CD109" s="1"/>
    </row>
    <row r="110" spans="1:82" ht="12.75">
      <c r="A110" s="99"/>
      <c r="B110" s="99"/>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BV110" s="1"/>
      <c r="BW110" s="1"/>
      <c r="BX110" s="1"/>
      <c r="BY110" s="1"/>
      <c r="BZ110" s="1"/>
      <c r="CA110" s="1"/>
      <c r="CB110" s="1"/>
      <c r="CC110" s="1"/>
      <c r="CD110" s="1"/>
    </row>
    <row r="111" spans="1:82" ht="12.75">
      <c r="A111" s="99"/>
      <c r="B111" s="99"/>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BV111" s="1"/>
      <c r="BW111" s="1"/>
      <c r="BX111" s="1"/>
      <c r="BY111" s="1"/>
      <c r="BZ111" s="1"/>
      <c r="CA111" s="1"/>
      <c r="CB111" s="1"/>
      <c r="CC111" s="1"/>
      <c r="CD111" s="1"/>
    </row>
    <row r="112" spans="1:82" ht="12.75">
      <c r="A112" s="99"/>
      <c r="B112" s="99"/>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BV112" s="1"/>
      <c r="BW112" s="1"/>
      <c r="BX112" s="1"/>
      <c r="BY112" s="1"/>
      <c r="BZ112" s="1"/>
      <c r="CA112" s="1"/>
      <c r="CB112" s="1"/>
      <c r="CC112" s="1"/>
      <c r="CD112" s="1"/>
    </row>
    <row r="113" spans="1:82" ht="12.75">
      <c r="A113" s="99"/>
      <c r="B113" s="99"/>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BV113" s="1"/>
      <c r="BW113" s="1"/>
      <c r="BX113" s="1"/>
      <c r="BY113" s="1"/>
      <c r="BZ113" s="1"/>
      <c r="CA113" s="1"/>
      <c r="CB113" s="1"/>
      <c r="CC113" s="1"/>
      <c r="CD113" s="1"/>
    </row>
    <row r="114" spans="1:82" ht="12.75">
      <c r="A114" s="99"/>
      <c r="B114" s="99"/>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BV114" s="1"/>
      <c r="BW114" s="1"/>
      <c r="BX114" s="1"/>
      <c r="BY114" s="1"/>
      <c r="BZ114" s="1"/>
      <c r="CA114" s="1"/>
      <c r="CB114" s="1"/>
      <c r="CC114" s="1"/>
      <c r="CD114" s="1"/>
    </row>
    <row r="115" spans="1:82" ht="12.75">
      <c r="A115" s="99"/>
      <c r="B115" s="99"/>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BV115" s="1"/>
      <c r="BW115" s="1"/>
      <c r="BX115" s="1"/>
      <c r="BY115" s="1"/>
      <c r="BZ115" s="1"/>
      <c r="CA115" s="1"/>
      <c r="CB115" s="1"/>
      <c r="CC115" s="1"/>
      <c r="CD115" s="1"/>
    </row>
    <row r="116" spans="1:82" ht="12.75">
      <c r="A116" s="99"/>
      <c r="B116" s="99"/>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BV116" s="1"/>
      <c r="BW116" s="1"/>
      <c r="BX116" s="1"/>
      <c r="BY116" s="1"/>
      <c r="BZ116" s="1"/>
      <c r="CA116" s="1"/>
      <c r="CB116" s="1"/>
      <c r="CC116" s="1"/>
      <c r="CD116" s="1"/>
    </row>
    <row r="117" spans="1:82" ht="12.75">
      <c r="A117" s="99"/>
      <c r="B117" s="99"/>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BV117" s="1"/>
      <c r="BW117" s="1"/>
      <c r="BX117" s="1"/>
      <c r="BY117" s="1"/>
      <c r="BZ117" s="1"/>
      <c r="CA117" s="1"/>
      <c r="CB117" s="1"/>
      <c r="CC117" s="1"/>
      <c r="CD117" s="1"/>
    </row>
    <row r="118" spans="1:82" ht="12.75">
      <c r="A118" s="99"/>
      <c r="B118" s="99"/>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BV118" s="1"/>
      <c r="BW118" s="1"/>
      <c r="BX118" s="1"/>
      <c r="BY118" s="1"/>
      <c r="BZ118" s="1"/>
      <c r="CA118" s="1"/>
      <c r="CB118" s="1"/>
      <c r="CC118" s="1"/>
      <c r="CD118" s="1"/>
    </row>
    <row r="119" spans="1:82" ht="12.75">
      <c r="A119" s="99"/>
      <c r="B119" s="99"/>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BV119" s="1"/>
      <c r="BW119" s="1"/>
      <c r="BX119" s="1"/>
      <c r="BY119" s="1"/>
      <c r="BZ119" s="1"/>
      <c r="CA119" s="1"/>
      <c r="CB119" s="1"/>
      <c r="CC119" s="1"/>
      <c r="CD119" s="1"/>
    </row>
    <row r="120" spans="1:82" ht="12.75">
      <c r="A120" s="99"/>
      <c r="B120" s="99"/>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BV120" s="1"/>
      <c r="BW120" s="1"/>
      <c r="BX120" s="1"/>
      <c r="BY120" s="1"/>
      <c r="BZ120" s="1"/>
      <c r="CA120" s="1"/>
      <c r="CB120" s="1"/>
      <c r="CC120" s="1"/>
      <c r="CD120" s="1"/>
    </row>
    <row r="121" spans="1:82" ht="12.75" customHeight="1">
      <c r="A121" s="99"/>
      <c r="B121" s="99"/>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BV121" s="1"/>
      <c r="BW121" s="1"/>
      <c r="BX121" s="1"/>
      <c r="BY121" s="1"/>
      <c r="BZ121" s="1"/>
      <c r="CA121" s="1"/>
      <c r="CB121" s="1"/>
      <c r="CC121" s="1"/>
      <c r="CD121" s="1"/>
    </row>
    <row r="122" spans="1:82" ht="12.75" customHeight="1">
      <c r="A122" s="99"/>
      <c r="B122" s="99"/>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BV122" s="1"/>
      <c r="BW122" s="1"/>
      <c r="BX122" s="1"/>
      <c r="BY122" s="1"/>
      <c r="BZ122" s="1"/>
      <c r="CA122" s="1"/>
      <c r="CB122" s="1"/>
      <c r="CC122" s="1"/>
      <c r="CD122" s="1"/>
    </row>
    <row r="123" spans="1:82" ht="12.75" customHeight="1">
      <c r="A123" s="99"/>
      <c r="B123" s="99"/>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BV123" s="1"/>
      <c r="BW123" s="1"/>
      <c r="BX123" s="1"/>
      <c r="BY123" s="1"/>
      <c r="BZ123" s="1"/>
      <c r="CA123" s="1"/>
      <c r="CB123" s="1"/>
      <c r="CC123" s="1"/>
      <c r="CD123" s="1"/>
    </row>
    <row r="124" spans="1:82" ht="12.75" customHeight="1">
      <c r="A124" s="99"/>
      <c r="B124" s="99"/>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BV124" s="1"/>
      <c r="BW124" s="1"/>
      <c r="BX124" s="1"/>
      <c r="BY124" s="1"/>
      <c r="BZ124" s="1"/>
      <c r="CA124" s="1"/>
      <c r="CB124" s="1"/>
      <c r="CC124" s="1"/>
      <c r="CD124" s="1"/>
    </row>
    <row r="125" spans="1:82" ht="12.75" customHeight="1">
      <c r="A125" s="99"/>
      <c r="B125" s="99"/>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BV125" s="1"/>
      <c r="BW125" s="1"/>
      <c r="BX125" s="1"/>
      <c r="BY125" s="1"/>
      <c r="BZ125" s="1"/>
      <c r="CA125" s="1"/>
      <c r="CB125" s="1"/>
      <c r="CC125" s="1"/>
      <c r="CD125" s="1"/>
    </row>
    <row r="126" spans="1:82" ht="12.75" customHeight="1">
      <c r="A126" s="99"/>
      <c r="B126" s="99"/>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BV126" s="1"/>
      <c r="BW126" s="1"/>
      <c r="BX126" s="1"/>
      <c r="BY126" s="1"/>
      <c r="BZ126" s="1"/>
      <c r="CA126" s="1"/>
      <c r="CB126" s="1"/>
      <c r="CC126" s="1"/>
      <c r="CD126" s="1"/>
    </row>
    <row r="127" spans="1:82" ht="12.75" customHeight="1">
      <c r="A127" s="99"/>
      <c r="B127" s="99"/>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BV127" s="1"/>
      <c r="BW127" s="1"/>
      <c r="BX127" s="1"/>
      <c r="BY127" s="1"/>
      <c r="BZ127" s="1"/>
      <c r="CA127" s="1"/>
      <c r="CB127" s="1"/>
      <c r="CC127" s="1"/>
      <c r="CD127" s="1"/>
    </row>
    <row r="128" spans="1:82" ht="12.75" customHeight="1">
      <c r="A128" s="99"/>
      <c r="B128" s="99"/>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BV128" s="1"/>
      <c r="BW128" s="1"/>
      <c r="BX128" s="1"/>
      <c r="BY128" s="1"/>
      <c r="BZ128" s="1"/>
      <c r="CA128" s="1"/>
      <c r="CB128" s="1"/>
      <c r="CC128" s="1"/>
      <c r="CD128" s="1"/>
    </row>
    <row r="129" spans="1:82" ht="12.75" customHeight="1">
      <c r="A129" s="99"/>
      <c r="B129" s="99"/>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BV129" s="1"/>
      <c r="BW129" s="1"/>
      <c r="BX129" s="1"/>
      <c r="BY129" s="1"/>
      <c r="BZ129" s="1"/>
      <c r="CA129" s="1"/>
      <c r="CB129" s="1"/>
      <c r="CC129" s="1"/>
      <c r="CD129" s="1"/>
    </row>
    <row r="130" spans="1:82" ht="12.75" customHeight="1">
      <c r="A130" s="99"/>
      <c r="B130" s="99"/>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BV130" s="1"/>
      <c r="BW130" s="1"/>
      <c r="BX130" s="1"/>
      <c r="BY130" s="1"/>
      <c r="BZ130" s="1"/>
      <c r="CA130" s="1"/>
      <c r="CB130" s="1"/>
      <c r="CC130" s="1"/>
      <c r="CD130" s="1"/>
    </row>
    <row r="131" spans="1:82" ht="12.75" customHeight="1">
      <c r="A131" s="99"/>
      <c r="B131" s="99"/>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BV131" s="1"/>
      <c r="BW131" s="1"/>
      <c r="BX131" s="1"/>
      <c r="BY131" s="1"/>
      <c r="BZ131" s="1"/>
      <c r="CA131" s="1"/>
      <c r="CB131" s="1"/>
      <c r="CC131" s="1"/>
      <c r="CD131" s="1"/>
    </row>
    <row r="132" spans="1:82" ht="12.75" customHeight="1">
      <c r="A132" s="99"/>
      <c r="B132" s="99"/>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BV132" s="1"/>
      <c r="BW132" s="1"/>
      <c r="BX132" s="1"/>
      <c r="BY132" s="1"/>
      <c r="BZ132" s="1"/>
      <c r="CA132" s="1"/>
      <c r="CB132" s="1"/>
      <c r="CC132" s="1"/>
      <c r="CD132" s="1"/>
    </row>
    <row r="133" spans="1:82" ht="12.75" customHeight="1">
      <c r="A133" s="99"/>
      <c r="B133" s="99"/>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BV133" s="1"/>
      <c r="BW133" s="1"/>
      <c r="BX133" s="1"/>
      <c r="BY133" s="1"/>
      <c r="BZ133" s="1"/>
      <c r="CA133" s="1"/>
      <c r="CB133" s="1"/>
      <c r="CC133" s="1"/>
      <c r="CD133" s="1"/>
    </row>
    <row r="134" spans="1:82" ht="12.75" customHeight="1">
      <c r="A134" s="99"/>
      <c r="B134" s="99"/>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BV134" s="1"/>
      <c r="BW134" s="1"/>
      <c r="BX134" s="1"/>
      <c r="BY134" s="1"/>
      <c r="BZ134" s="1"/>
      <c r="CA134" s="1"/>
      <c r="CB134" s="1"/>
      <c r="CC134" s="1"/>
      <c r="CD134" s="1"/>
    </row>
    <row r="135" spans="1:82" ht="12.75" customHeight="1">
      <c r="A135" s="99"/>
      <c r="B135" s="99"/>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BV135" s="1"/>
      <c r="BW135" s="1"/>
      <c r="BX135" s="1"/>
      <c r="BY135" s="1"/>
      <c r="BZ135" s="1"/>
      <c r="CA135" s="1"/>
      <c r="CB135" s="1"/>
      <c r="CC135" s="1"/>
      <c r="CD135" s="1"/>
    </row>
    <row r="136" spans="1:82" ht="12.75" customHeight="1">
      <c r="A136" s="99"/>
      <c r="B136" s="99"/>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BV136" s="1"/>
      <c r="BW136" s="1"/>
      <c r="BX136" s="1"/>
      <c r="BY136" s="1"/>
      <c r="BZ136" s="1"/>
      <c r="CA136" s="1"/>
      <c r="CB136" s="1"/>
      <c r="CC136" s="1"/>
      <c r="CD136" s="1"/>
    </row>
    <row r="137" spans="1:82" ht="12.75" customHeight="1">
      <c r="A137" s="99"/>
      <c r="B137" s="99"/>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BV137" s="1"/>
      <c r="BW137" s="1"/>
      <c r="BX137" s="1"/>
      <c r="BY137" s="1"/>
      <c r="BZ137" s="1"/>
      <c r="CA137" s="1"/>
      <c r="CB137" s="1"/>
      <c r="CC137" s="1"/>
      <c r="CD137" s="1"/>
    </row>
    <row r="138" spans="1:82" ht="12.75" customHeight="1">
      <c r="A138" s="99"/>
      <c r="B138" s="99"/>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BV138" s="1"/>
      <c r="BW138" s="1"/>
      <c r="BX138" s="1"/>
      <c r="BY138" s="1"/>
      <c r="BZ138" s="1"/>
      <c r="CA138" s="1"/>
      <c r="CB138" s="1"/>
      <c r="CC138" s="1"/>
      <c r="CD138" s="1"/>
    </row>
    <row r="139" spans="1:82" ht="12.75" customHeight="1">
      <c r="A139" s="99"/>
      <c r="B139" s="99"/>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BV139" s="1"/>
      <c r="BW139" s="1"/>
      <c r="BX139" s="1"/>
      <c r="BY139" s="1"/>
      <c r="BZ139" s="1"/>
      <c r="CA139" s="1"/>
      <c r="CB139" s="1"/>
      <c r="CC139" s="1"/>
      <c r="CD139" s="1"/>
    </row>
    <row r="140" spans="1:82" ht="12.75" customHeight="1">
      <c r="A140" s="99"/>
      <c r="B140" s="99"/>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BV140" s="1"/>
      <c r="BW140" s="1"/>
      <c r="BX140" s="1"/>
      <c r="BY140" s="1"/>
      <c r="BZ140" s="1"/>
      <c r="CA140" s="1"/>
      <c r="CB140" s="1"/>
      <c r="CC140" s="1"/>
      <c r="CD140" s="1"/>
    </row>
    <row r="141" spans="1:82" ht="12.75" customHeight="1">
      <c r="A141" s="99"/>
      <c r="B141" s="99"/>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BV141" s="1"/>
      <c r="BW141" s="1"/>
      <c r="BX141" s="1"/>
      <c r="BY141" s="1"/>
      <c r="BZ141" s="1"/>
      <c r="CA141" s="1"/>
      <c r="CB141" s="1"/>
      <c r="CC141" s="1"/>
      <c r="CD141" s="1"/>
    </row>
    <row r="142" spans="1:82" ht="12.75" customHeight="1">
      <c r="A142" s="99"/>
      <c r="B142" s="99"/>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BV142" s="1"/>
      <c r="BW142" s="1"/>
      <c r="BX142" s="1"/>
      <c r="BY142" s="1"/>
      <c r="BZ142" s="1"/>
      <c r="CA142" s="1"/>
      <c r="CB142" s="1"/>
      <c r="CC142" s="1"/>
      <c r="CD142" s="1"/>
    </row>
    <row r="143" spans="1:82" ht="12.75" customHeight="1">
      <c r="A143" s="99"/>
      <c r="B143" s="99"/>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BV143" s="1"/>
      <c r="BW143" s="1"/>
      <c r="BX143" s="1"/>
      <c r="BY143" s="1"/>
      <c r="BZ143" s="1"/>
      <c r="CA143" s="1"/>
      <c r="CB143" s="1"/>
      <c r="CC143" s="1"/>
      <c r="CD143" s="1"/>
    </row>
    <row r="144" spans="1:82" ht="12.75" customHeight="1">
      <c r="A144" s="99"/>
      <c r="B144" s="99"/>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BV144" s="1"/>
      <c r="BW144" s="1"/>
      <c r="BX144" s="1"/>
      <c r="BY144" s="1"/>
      <c r="BZ144" s="1"/>
      <c r="CA144" s="1"/>
      <c r="CB144" s="1"/>
      <c r="CC144" s="1"/>
      <c r="CD144" s="1"/>
    </row>
    <row r="145" spans="1:82" ht="12.75" customHeight="1">
      <c r="A145" s="99"/>
      <c r="B145" s="99"/>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BV145" s="1"/>
      <c r="BW145" s="1"/>
      <c r="BX145" s="1"/>
      <c r="BY145" s="1"/>
      <c r="BZ145" s="1"/>
      <c r="CA145" s="1"/>
      <c r="CB145" s="1"/>
      <c r="CC145" s="1"/>
      <c r="CD145" s="1"/>
    </row>
    <row r="146" spans="1:82" ht="12.75" customHeight="1">
      <c r="A146" s="99"/>
      <c r="B146" s="99"/>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BV146" s="1"/>
      <c r="BW146" s="1"/>
      <c r="BX146" s="1"/>
      <c r="BY146" s="1"/>
      <c r="BZ146" s="1"/>
      <c r="CA146" s="1"/>
      <c r="CB146" s="1"/>
      <c r="CC146" s="1"/>
      <c r="CD146" s="1"/>
    </row>
    <row r="147" spans="1:82" ht="12.75" customHeight="1">
      <c r="A147" s="99"/>
      <c r="B147" s="99"/>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BV147" s="1"/>
      <c r="BW147" s="1"/>
      <c r="BX147" s="1"/>
      <c r="BY147" s="1"/>
      <c r="BZ147" s="1"/>
      <c r="CA147" s="1"/>
      <c r="CB147" s="1"/>
      <c r="CC147" s="1"/>
      <c r="CD147" s="1"/>
    </row>
    <row r="148" spans="1:82" ht="12.75" customHeight="1">
      <c r="A148" s="99"/>
      <c r="B148" s="99"/>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BV148" s="1"/>
      <c r="BW148" s="1"/>
      <c r="BX148" s="1"/>
      <c r="BY148" s="1"/>
      <c r="BZ148" s="1"/>
      <c r="CA148" s="1"/>
      <c r="CB148" s="1"/>
      <c r="CC148" s="1"/>
      <c r="CD148" s="1"/>
    </row>
    <row r="149" spans="1:82" ht="12.75" customHeight="1">
      <c r="A149" s="99"/>
      <c r="B149" s="99"/>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BV149" s="1"/>
      <c r="BW149" s="1"/>
      <c r="BX149" s="1"/>
      <c r="BY149" s="1"/>
      <c r="BZ149" s="1"/>
      <c r="CA149" s="1"/>
      <c r="CB149" s="1"/>
      <c r="CC149" s="1"/>
      <c r="CD149" s="1"/>
    </row>
    <row r="150" spans="1:82" ht="12.75" customHeight="1">
      <c r="A150" s="99"/>
      <c r="B150" s="99"/>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BV150" s="1"/>
      <c r="BW150" s="1"/>
      <c r="BX150" s="1"/>
      <c r="BY150" s="1"/>
      <c r="BZ150" s="1"/>
      <c r="CA150" s="1"/>
      <c r="CB150" s="1"/>
      <c r="CC150" s="1"/>
      <c r="CD150" s="1"/>
    </row>
    <row r="151" spans="1:82" ht="12.75" customHeight="1">
      <c r="A151" s="99"/>
      <c r="B151" s="99"/>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BV151" s="1"/>
      <c r="BW151" s="1"/>
      <c r="BX151" s="1"/>
      <c r="BY151" s="1"/>
      <c r="BZ151" s="1"/>
      <c r="CA151" s="1"/>
      <c r="CB151" s="1"/>
      <c r="CC151" s="1"/>
      <c r="CD151" s="1"/>
    </row>
    <row r="152" spans="1:82" ht="12.75" customHeight="1">
      <c r="A152" s="99"/>
      <c r="B152" s="99"/>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BV152" s="1"/>
      <c r="BW152" s="1"/>
      <c r="BX152" s="1"/>
      <c r="BY152" s="1"/>
      <c r="BZ152" s="1"/>
      <c r="CA152" s="1"/>
      <c r="CB152" s="1"/>
      <c r="CC152" s="1"/>
      <c r="CD152" s="1"/>
    </row>
    <row r="153" spans="1:82" ht="12.75" customHeight="1">
      <c r="A153" s="99"/>
      <c r="B153" s="99"/>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BV153" s="1"/>
      <c r="BW153" s="1"/>
      <c r="BX153" s="1"/>
      <c r="BY153" s="1"/>
      <c r="BZ153" s="1"/>
      <c r="CA153" s="1"/>
      <c r="CB153" s="1"/>
      <c r="CC153" s="1"/>
      <c r="CD153" s="1"/>
    </row>
    <row r="154" spans="1:82" ht="12.75" customHeight="1">
      <c r="A154" s="99"/>
      <c r="B154" s="99"/>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BV154" s="1"/>
      <c r="BW154" s="1"/>
      <c r="BX154" s="1"/>
      <c r="BY154" s="1"/>
      <c r="BZ154" s="1"/>
      <c r="CA154" s="1"/>
      <c r="CB154" s="1"/>
      <c r="CC154" s="1"/>
      <c r="CD154" s="1"/>
    </row>
    <row r="155" spans="1:82" ht="12.75" customHeight="1">
      <c r="A155" s="99"/>
      <c r="B155" s="99"/>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BV155" s="1"/>
      <c r="BW155" s="1"/>
      <c r="BX155" s="1"/>
      <c r="BY155" s="1"/>
      <c r="BZ155" s="1"/>
      <c r="CA155" s="1"/>
      <c r="CB155" s="1"/>
      <c r="CC155" s="1"/>
      <c r="CD155" s="1"/>
    </row>
    <row r="156" spans="1:82" ht="12.75" customHeight="1">
      <c r="A156" s="99"/>
      <c r="B156" s="99"/>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BV156" s="1"/>
      <c r="BW156" s="1"/>
      <c r="BX156" s="1"/>
      <c r="BY156" s="1"/>
      <c r="BZ156" s="1"/>
      <c r="CA156" s="1"/>
      <c r="CB156" s="1"/>
      <c r="CC156" s="1"/>
      <c r="CD156" s="1"/>
    </row>
    <row r="157" spans="1:82" ht="12.75" customHeight="1">
      <c r="A157" s="99"/>
      <c r="B157" s="99"/>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BV157" s="1"/>
      <c r="BW157" s="1"/>
      <c r="BX157" s="1"/>
      <c r="BY157" s="1"/>
      <c r="BZ157" s="1"/>
      <c r="CA157" s="1"/>
      <c r="CB157" s="1"/>
      <c r="CC157" s="1"/>
      <c r="CD157" s="1"/>
    </row>
    <row r="158" spans="1:82" ht="12.75" customHeight="1">
      <c r="A158" s="99"/>
      <c r="B158" s="99"/>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BV158" s="1"/>
      <c r="BW158" s="1"/>
      <c r="BX158" s="1"/>
      <c r="BY158" s="1"/>
      <c r="BZ158" s="1"/>
      <c r="CA158" s="1"/>
      <c r="CB158" s="1"/>
      <c r="CC158" s="1"/>
      <c r="CD158" s="1"/>
    </row>
    <row r="159" spans="1:82" ht="12.75" customHeight="1">
      <c r="A159" s="99"/>
      <c r="B159" s="99"/>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BV159" s="1"/>
      <c r="BW159" s="1"/>
      <c r="BX159" s="1"/>
      <c r="BY159" s="1"/>
      <c r="BZ159" s="1"/>
      <c r="CA159" s="1"/>
      <c r="CB159" s="1"/>
      <c r="CC159" s="1"/>
      <c r="CD159" s="1"/>
    </row>
    <row r="160" spans="1:82" ht="12.75" customHeight="1">
      <c r="A160" s="99"/>
      <c r="B160" s="99"/>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BV160" s="1"/>
      <c r="BW160" s="1"/>
      <c r="BX160" s="1"/>
      <c r="BY160" s="1"/>
      <c r="BZ160" s="1"/>
      <c r="CA160" s="1"/>
      <c r="CB160" s="1"/>
      <c r="CC160" s="1"/>
      <c r="CD160" s="1"/>
    </row>
    <row r="161" spans="1:82" ht="12.75" customHeight="1">
      <c r="A161" s="99"/>
      <c r="B161" s="99"/>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BV161" s="1"/>
      <c r="BW161" s="1"/>
      <c r="BX161" s="1"/>
      <c r="BY161" s="1"/>
      <c r="BZ161" s="1"/>
      <c r="CA161" s="1"/>
      <c r="CB161" s="1"/>
      <c r="CC161" s="1"/>
      <c r="CD161" s="1"/>
    </row>
    <row r="162" spans="1:82" ht="12.75" customHeight="1">
      <c r="A162" s="99"/>
      <c r="B162" s="99"/>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BV162" s="1"/>
      <c r="BW162" s="1"/>
      <c r="BX162" s="1"/>
      <c r="BY162" s="1"/>
      <c r="BZ162" s="1"/>
      <c r="CA162" s="1"/>
      <c r="CB162" s="1"/>
      <c r="CC162" s="1"/>
      <c r="CD162" s="1"/>
    </row>
    <row r="163" spans="1:82" ht="12.75" customHeight="1">
      <c r="A163" s="99"/>
      <c r="B163" s="99"/>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BV163" s="1"/>
      <c r="BW163" s="1"/>
      <c r="BX163" s="1"/>
      <c r="BY163" s="1"/>
      <c r="BZ163" s="1"/>
      <c r="CA163" s="1"/>
      <c r="CB163" s="1"/>
      <c r="CC163" s="1"/>
      <c r="CD163" s="1"/>
    </row>
    <row r="164" spans="1:82" ht="12.75" customHeight="1">
      <c r="A164" s="99"/>
      <c r="B164" s="99"/>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BV164" s="1"/>
      <c r="BW164" s="1"/>
      <c r="BX164" s="1"/>
      <c r="BY164" s="1"/>
      <c r="BZ164" s="1"/>
      <c r="CA164" s="1"/>
      <c r="CB164" s="1"/>
      <c r="CC164" s="1"/>
      <c r="CD164" s="1"/>
    </row>
    <row r="165" spans="1:82" ht="12.75" customHeight="1">
      <c r="A165" s="99"/>
      <c r="B165" s="99"/>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BV165" s="1"/>
      <c r="BW165" s="1"/>
      <c r="BX165" s="1"/>
      <c r="BY165" s="1"/>
      <c r="BZ165" s="1"/>
      <c r="CA165" s="1"/>
      <c r="CB165" s="1"/>
      <c r="CC165" s="1"/>
      <c r="CD165" s="1"/>
    </row>
    <row r="166" spans="1:82" ht="12.75" customHeight="1">
      <c r="A166" s="99"/>
      <c r="B166" s="99"/>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BV166" s="1"/>
      <c r="BW166" s="1"/>
      <c r="BX166" s="1"/>
      <c r="BY166" s="1"/>
      <c r="BZ166" s="1"/>
      <c r="CA166" s="1"/>
      <c r="CB166" s="1"/>
      <c r="CC166" s="1"/>
      <c r="CD166" s="1"/>
    </row>
    <row r="167" spans="1:82" ht="12.75" customHeight="1">
      <c r="A167" s="99"/>
      <c r="B167" s="99"/>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BV167" s="1"/>
      <c r="BW167" s="1"/>
      <c r="BX167" s="1"/>
      <c r="BY167" s="1"/>
      <c r="BZ167" s="1"/>
      <c r="CA167" s="1"/>
      <c r="CB167" s="1"/>
      <c r="CC167" s="1"/>
      <c r="CD167" s="1"/>
    </row>
    <row r="168" spans="1:82" ht="12.75" customHeight="1">
      <c r="A168" s="99"/>
      <c r="B168" s="99"/>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BV168" s="1"/>
      <c r="BW168" s="1"/>
      <c r="BX168" s="1"/>
      <c r="BY168" s="1"/>
      <c r="BZ168" s="1"/>
      <c r="CA168" s="1"/>
      <c r="CB168" s="1"/>
      <c r="CC168" s="1"/>
      <c r="CD168" s="1"/>
    </row>
    <row r="169" spans="1:82" ht="12.75" customHeight="1">
      <c r="A169" s="99"/>
      <c r="B169" s="99"/>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BV169" s="1"/>
      <c r="BW169" s="1"/>
      <c r="BX169" s="1"/>
      <c r="BY169" s="1"/>
      <c r="BZ169" s="1"/>
      <c r="CA169" s="1"/>
      <c r="CB169" s="1"/>
      <c r="CC169" s="1"/>
      <c r="CD169" s="1"/>
    </row>
    <row r="170" spans="1:82" ht="12.75" customHeight="1">
      <c r="A170" s="99"/>
      <c r="B170" s="99"/>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BV170" s="1"/>
      <c r="BW170" s="1"/>
      <c r="BX170" s="1"/>
      <c r="BY170" s="1"/>
      <c r="BZ170" s="1"/>
      <c r="CA170" s="1"/>
      <c r="CB170" s="1"/>
      <c r="CC170" s="1"/>
      <c r="CD170" s="1"/>
    </row>
    <row r="171" spans="1:82" ht="12.75" customHeight="1">
      <c r="A171" s="99"/>
      <c r="B171" s="99"/>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BV171" s="1"/>
      <c r="BW171" s="1"/>
      <c r="BX171" s="1"/>
      <c r="BY171" s="1"/>
      <c r="BZ171" s="1"/>
      <c r="CA171" s="1"/>
      <c r="CB171" s="1"/>
      <c r="CC171" s="1"/>
      <c r="CD171" s="1"/>
    </row>
    <row r="172" spans="1:82" ht="12.75" customHeight="1">
      <c r="A172" s="99"/>
      <c r="B172" s="99"/>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BV172" s="1"/>
      <c r="BW172" s="1"/>
      <c r="BX172" s="1"/>
      <c r="BY172" s="1"/>
      <c r="BZ172" s="1"/>
      <c r="CA172" s="1"/>
      <c r="CB172" s="1"/>
      <c r="CC172" s="1"/>
      <c r="CD172" s="1"/>
    </row>
    <row r="173" spans="1:82" ht="12.75" customHeight="1">
      <c r="A173" s="99"/>
      <c r="B173" s="99"/>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BV173" s="1"/>
      <c r="BW173" s="1"/>
      <c r="BX173" s="1"/>
      <c r="BY173" s="1"/>
      <c r="BZ173" s="1"/>
      <c r="CA173" s="1"/>
      <c r="CB173" s="1"/>
      <c r="CC173" s="1"/>
      <c r="CD173" s="1"/>
    </row>
    <row r="174" spans="1:82" ht="12.75" customHeight="1">
      <c r="A174" s="99"/>
      <c r="B174" s="99"/>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BV174" s="1"/>
      <c r="BW174" s="1"/>
      <c r="BX174" s="1"/>
      <c r="BY174" s="1"/>
      <c r="BZ174" s="1"/>
      <c r="CA174" s="1"/>
      <c r="CB174" s="1"/>
      <c r="CC174" s="1"/>
      <c r="CD174" s="1"/>
    </row>
    <row r="175" spans="1:82" ht="12.75" customHeight="1">
      <c r="A175" s="99"/>
      <c r="B175" s="99"/>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BV175" s="1"/>
      <c r="BW175" s="1"/>
      <c r="BX175" s="1"/>
      <c r="BY175" s="1"/>
      <c r="BZ175" s="1"/>
      <c r="CA175" s="1"/>
      <c r="CB175" s="1"/>
      <c r="CC175" s="1"/>
      <c r="CD175" s="1"/>
    </row>
    <row r="176" spans="1:82" ht="12.75" customHeight="1">
      <c r="A176" s="99"/>
      <c r="B176" s="99"/>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BV176" s="1"/>
      <c r="BW176" s="1"/>
      <c r="BX176" s="1"/>
      <c r="BY176" s="1"/>
      <c r="BZ176" s="1"/>
      <c r="CA176" s="1"/>
      <c r="CB176" s="1"/>
      <c r="CC176" s="1"/>
      <c r="CD176" s="1"/>
    </row>
    <row r="177" spans="1:82" ht="12.75" customHeight="1">
      <c r="A177" s="99"/>
      <c r="B177" s="99"/>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BV177" s="1"/>
      <c r="BW177" s="1"/>
      <c r="BX177" s="1"/>
      <c r="BY177" s="1"/>
      <c r="BZ177" s="1"/>
      <c r="CA177" s="1"/>
      <c r="CB177" s="1"/>
      <c r="CC177" s="1"/>
      <c r="CD177" s="1"/>
    </row>
    <row r="178" spans="1:82" ht="12.75" customHeight="1">
      <c r="A178" s="99"/>
      <c r="B178" s="99"/>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BV178" s="1"/>
      <c r="BW178" s="1"/>
      <c r="BX178" s="1"/>
      <c r="BY178" s="1"/>
      <c r="BZ178" s="1"/>
      <c r="CA178" s="1"/>
      <c r="CB178" s="1"/>
      <c r="CC178" s="1"/>
      <c r="CD178" s="1"/>
    </row>
    <row r="179" spans="1:82" ht="12.75" customHeight="1">
      <c r="A179" s="99"/>
      <c r="B179" s="99"/>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BV179" s="1"/>
      <c r="BW179" s="1"/>
      <c r="BX179" s="1"/>
      <c r="BY179" s="1"/>
      <c r="BZ179" s="1"/>
      <c r="CA179" s="1"/>
      <c r="CB179" s="1"/>
      <c r="CC179" s="1"/>
      <c r="CD179" s="1"/>
    </row>
    <row r="180" spans="1:82" ht="12.75" customHeight="1">
      <c r="A180" s="99"/>
      <c r="B180" s="99"/>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BV180" s="1"/>
      <c r="BW180" s="1"/>
      <c r="BX180" s="1"/>
      <c r="BY180" s="1"/>
      <c r="BZ180" s="1"/>
      <c r="CA180" s="1"/>
      <c r="CB180" s="1"/>
      <c r="CC180" s="1"/>
      <c r="CD180" s="1"/>
    </row>
    <row r="181" spans="1:82" ht="12.75" customHeight="1">
      <c r="A181" s="99"/>
      <c r="B181" s="99"/>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BV181" s="1"/>
      <c r="BW181" s="1"/>
      <c r="BX181" s="1"/>
      <c r="BY181" s="1"/>
      <c r="BZ181" s="1"/>
      <c r="CA181" s="1"/>
      <c r="CB181" s="1"/>
      <c r="CC181" s="1"/>
      <c r="CD181" s="1"/>
    </row>
    <row r="182" spans="1:82" ht="12.75" customHeight="1">
      <c r="A182" s="99"/>
      <c r="B182" s="99"/>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BV182" s="1"/>
      <c r="BW182" s="1"/>
      <c r="BX182" s="1"/>
      <c r="BY182" s="1"/>
      <c r="BZ182" s="1"/>
      <c r="CA182" s="1"/>
      <c r="CB182" s="1"/>
      <c r="CC182" s="1"/>
      <c r="CD182" s="1"/>
    </row>
    <row r="183" spans="1:82" ht="12.75" customHeight="1">
      <c r="A183" s="99"/>
      <c r="B183" s="99"/>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BV183" s="1"/>
      <c r="BW183" s="1"/>
      <c r="BX183" s="1"/>
      <c r="BY183" s="1"/>
      <c r="BZ183" s="1"/>
      <c r="CA183" s="1"/>
      <c r="CB183" s="1"/>
      <c r="CC183" s="1"/>
      <c r="CD183" s="1"/>
    </row>
    <row r="184" spans="1:82" ht="12.75" customHeight="1">
      <c r="A184" s="99"/>
      <c r="B184" s="99"/>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BV184" s="1"/>
      <c r="BW184" s="1"/>
      <c r="BX184" s="1"/>
      <c r="BY184" s="1"/>
      <c r="BZ184" s="1"/>
      <c r="CA184" s="1"/>
      <c r="CB184" s="1"/>
      <c r="CC184" s="1"/>
      <c r="CD184" s="1"/>
    </row>
    <row r="185" spans="1:82" ht="12.75" customHeight="1">
      <c r="A185" s="99"/>
      <c r="B185" s="99"/>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BV185" s="1"/>
      <c r="BW185" s="1"/>
      <c r="BX185" s="1"/>
      <c r="BY185" s="1"/>
      <c r="BZ185" s="1"/>
      <c r="CA185" s="1"/>
      <c r="CB185" s="1"/>
      <c r="CC185" s="1"/>
      <c r="CD185" s="1"/>
    </row>
    <row r="186" spans="1:82" ht="12.75" customHeight="1">
      <c r="A186" s="99"/>
      <c r="B186" s="99"/>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BV186" s="1"/>
      <c r="BW186" s="1"/>
      <c r="BX186" s="1"/>
      <c r="BY186" s="1"/>
      <c r="BZ186" s="1"/>
      <c r="CA186" s="1"/>
      <c r="CB186" s="1"/>
      <c r="CC186" s="1"/>
      <c r="CD186" s="1"/>
    </row>
    <row r="187" spans="1:82" ht="12.75" customHeight="1">
      <c r="A187" s="99"/>
      <c r="B187" s="99"/>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BV187" s="1"/>
      <c r="BW187" s="1"/>
      <c r="BX187" s="1"/>
      <c r="BY187" s="1"/>
      <c r="BZ187" s="1"/>
      <c r="CA187" s="1"/>
      <c r="CB187" s="1"/>
      <c r="CC187" s="1"/>
      <c r="CD187" s="1"/>
    </row>
    <row r="188" spans="1:82" ht="12.75" customHeight="1">
      <c r="A188" s="99"/>
      <c r="B188" s="99"/>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BV188" s="1"/>
      <c r="BW188" s="1"/>
      <c r="BX188" s="1"/>
      <c r="BY188" s="1"/>
      <c r="BZ188" s="1"/>
      <c r="CA188" s="1"/>
      <c r="CB188" s="1"/>
      <c r="CC188" s="1"/>
      <c r="CD188" s="1"/>
    </row>
    <row r="189" spans="1:82" ht="12.75" customHeight="1">
      <c r="A189" s="99"/>
      <c r="B189" s="99"/>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BV189" s="1"/>
      <c r="BW189" s="1"/>
      <c r="BX189" s="1"/>
      <c r="BY189" s="1"/>
      <c r="BZ189" s="1"/>
      <c r="CA189" s="1"/>
      <c r="CB189" s="1"/>
      <c r="CC189" s="1"/>
      <c r="CD189" s="1"/>
    </row>
    <row r="190" spans="1:82" ht="12.75" customHeight="1">
      <c r="A190" s="99"/>
      <c r="B190" s="99"/>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BV190" s="1"/>
      <c r="BW190" s="1"/>
      <c r="BX190" s="1"/>
      <c r="BY190" s="1"/>
      <c r="BZ190" s="1"/>
      <c r="CA190" s="1"/>
      <c r="CB190" s="1"/>
      <c r="CC190" s="1"/>
      <c r="CD190" s="1"/>
    </row>
    <row r="191" spans="1:82" ht="12.75" customHeight="1">
      <c r="A191" s="99"/>
      <c r="B191" s="99"/>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BV191" s="1"/>
      <c r="BW191" s="1"/>
      <c r="BX191" s="1"/>
      <c r="BY191" s="1"/>
      <c r="BZ191" s="1"/>
      <c r="CA191" s="1"/>
      <c r="CB191" s="1"/>
      <c r="CC191" s="1"/>
      <c r="CD191" s="1"/>
    </row>
    <row r="192" spans="1:82" ht="12.75" customHeight="1">
      <c r="A192" s="99"/>
      <c r="B192" s="99"/>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BV192" s="1"/>
      <c r="BW192" s="1"/>
      <c r="BX192" s="1"/>
      <c r="BY192" s="1"/>
      <c r="BZ192" s="1"/>
      <c r="CA192" s="1"/>
      <c r="CB192" s="1"/>
      <c r="CC192" s="1"/>
      <c r="CD192" s="1"/>
    </row>
    <row r="193" spans="1:82" ht="12.75" customHeight="1">
      <c r="A193" s="99"/>
      <c r="B193" s="99"/>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BV193" s="1"/>
      <c r="BW193" s="1"/>
      <c r="BX193" s="1"/>
      <c r="BY193" s="1"/>
      <c r="BZ193" s="1"/>
      <c r="CA193" s="1"/>
      <c r="CB193" s="1"/>
      <c r="CC193" s="1"/>
      <c r="CD193" s="1"/>
    </row>
    <row r="194" spans="1:82" ht="12.75" customHeight="1">
      <c r="A194" s="99"/>
      <c r="B194" s="99"/>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BV194" s="1"/>
      <c r="BW194" s="1"/>
      <c r="BX194" s="1"/>
      <c r="BY194" s="1"/>
      <c r="BZ194" s="1"/>
      <c r="CA194" s="1"/>
      <c r="CB194" s="1"/>
      <c r="CC194" s="1"/>
      <c r="CD194" s="1"/>
    </row>
    <row r="195" spans="1:82" ht="12.75" customHeight="1">
      <c r="A195" s="99"/>
      <c r="B195" s="99"/>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BV195" s="1"/>
      <c r="BW195" s="1"/>
      <c r="BX195" s="1"/>
      <c r="BY195" s="1"/>
      <c r="BZ195" s="1"/>
      <c r="CA195" s="1"/>
      <c r="CB195" s="1"/>
      <c r="CC195" s="1"/>
      <c r="CD195" s="1"/>
    </row>
    <row r="196" spans="1:82" ht="12.75" customHeight="1">
      <c r="A196" s="99"/>
      <c r="B196" s="99"/>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BV196" s="1"/>
      <c r="BW196" s="1"/>
      <c r="BX196" s="1"/>
      <c r="BY196" s="1"/>
      <c r="BZ196" s="1"/>
      <c r="CA196" s="1"/>
      <c r="CB196" s="1"/>
      <c r="CC196" s="1"/>
      <c r="CD196" s="1"/>
    </row>
    <row r="197" spans="1:82" ht="12.75" customHeight="1">
      <c r="A197" s="99"/>
      <c r="B197" s="99"/>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BV197" s="1"/>
      <c r="BW197" s="1"/>
      <c r="BX197" s="1"/>
      <c r="BY197" s="1"/>
      <c r="BZ197" s="1"/>
      <c r="CA197" s="1"/>
      <c r="CB197" s="1"/>
      <c r="CC197" s="1"/>
      <c r="CD197" s="1"/>
    </row>
    <row r="198" spans="1:82" ht="12.75" customHeight="1">
      <c r="A198" s="99"/>
      <c r="B198" s="99"/>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BV198" s="1"/>
      <c r="BW198" s="1"/>
      <c r="BX198" s="1"/>
      <c r="BY198" s="1"/>
      <c r="BZ198" s="1"/>
      <c r="CA198" s="1"/>
      <c r="CB198" s="1"/>
      <c r="CC198" s="1"/>
      <c r="CD198" s="1"/>
    </row>
    <row r="199" spans="1:82" ht="12.75" customHeight="1">
      <c r="A199" s="99"/>
      <c r="B199" s="99"/>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BV199" s="1"/>
      <c r="BW199" s="1"/>
      <c r="BX199" s="1"/>
      <c r="BY199" s="1"/>
      <c r="BZ199" s="1"/>
      <c r="CA199" s="1"/>
      <c r="CB199" s="1"/>
      <c r="CC199" s="1"/>
      <c r="CD199" s="1"/>
    </row>
    <row r="200" spans="1:82" ht="12.75" customHeight="1">
      <c r="A200" s="99"/>
      <c r="B200" s="99"/>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BV200" s="1"/>
      <c r="BW200" s="1"/>
      <c r="BX200" s="1"/>
      <c r="BY200" s="1"/>
      <c r="BZ200" s="1"/>
      <c r="CA200" s="1"/>
      <c r="CB200" s="1"/>
      <c r="CC200" s="1"/>
      <c r="CD200" s="1"/>
    </row>
    <row r="201" spans="1:82" ht="12.75" customHeight="1">
      <c r="A201" s="99"/>
      <c r="B201" s="99"/>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BV201" s="1"/>
      <c r="BW201" s="1"/>
      <c r="BX201" s="1"/>
      <c r="BY201" s="1"/>
      <c r="BZ201" s="1"/>
      <c r="CA201" s="1"/>
      <c r="CB201" s="1"/>
      <c r="CC201" s="1"/>
      <c r="CD201" s="1"/>
    </row>
    <row r="202" spans="1:82" ht="12.75" customHeight="1">
      <c r="A202" s="99"/>
      <c r="B202" s="99"/>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BV202" s="1"/>
      <c r="BW202" s="1"/>
      <c r="BX202" s="1"/>
      <c r="BY202" s="1"/>
      <c r="BZ202" s="1"/>
      <c r="CA202" s="1"/>
      <c r="CB202" s="1"/>
      <c r="CC202" s="1"/>
      <c r="CD202" s="1"/>
    </row>
    <row r="203" spans="1:82" ht="12.75" customHeight="1">
      <c r="A203" s="99"/>
      <c r="B203" s="99"/>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BV203" s="1"/>
      <c r="BW203" s="1"/>
      <c r="BX203" s="1"/>
      <c r="BY203" s="1"/>
      <c r="BZ203" s="1"/>
      <c r="CA203" s="1"/>
      <c r="CB203" s="1"/>
      <c r="CC203" s="1"/>
      <c r="CD203" s="1"/>
    </row>
    <row r="204" spans="1:82" ht="12.75" customHeight="1">
      <c r="A204" s="99"/>
      <c r="B204" s="99"/>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BV204" s="1"/>
      <c r="BW204" s="1"/>
      <c r="BX204" s="1"/>
      <c r="BY204" s="1"/>
      <c r="BZ204" s="1"/>
      <c r="CA204" s="1"/>
      <c r="CB204" s="1"/>
      <c r="CC204" s="1"/>
      <c r="CD204" s="1"/>
    </row>
    <row r="205" spans="1:82" ht="12.75" customHeight="1">
      <c r="A205" s="99"/>
      <c r="B205" s="99"/>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BV205" s="1"/>
      <c r="BW205" s="1"/>
      <c r="BX205" s="1"/>
      <c r="BY205" s="1"/>
      <c r="BZ205" s="1"/>
      <c r="CA205" s="1"/>
      <c r="CB205" s="1"/>
      <c r="CC205" s="1"/>
      <c r="CD205" s="1"/>
    </row>
    <row r="206" spans="1:82" ht="12.75" customHeight="1">
      <c r="A206" s="99"/>
      <c r="B206" s="99"/>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BV206" s="1"/>
      <c r="BW206" s="1"/>
      <c r="BX206" s="1"/>
      <c r="BY206" s="1"/>
      <c r="BZ206" s="1"/>
      <c r="CA206" s="1"/>
      <c r="CB206" s="1"/>
      <c r="CC206" s="1"/>
      <c r="CD206" s="1"/>
    </row>
    <row r="207" spans="1:82" ht="12.75" customHeight="1">
      <c r="A207" s="99"/>
      <c r="B207" s="99"/>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BV207" s="1"/>
      <c r="BW207" s="1"/>
      <c r="BX207" s="1"/>
      <c r="BY207" s="1"/>
      <c r="BZ207" s="1"/>
      <c r="CA207" s="1"/>
      <c r="CB207" s="1"/>
      <c r="CC207" s="1"/>
      <c r="CD207" s="1"/>
    </row>
    <row r="208" spans="1:82" ht="12.75" customHeight="1">
      <c r="A208" s="99"/>
      <c r="B208" s="99"/>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BV208" s="1"/>
      <c r="BW208" s="1"/>
      <c r="BX208" s="1"/>
      <c r="BY208" s="1"/>
      <c r="BZ208" s="1"/>
      <c r="CA208" s="1"/>
      <c r="CB208" s="1"/>
      <c r="CC208" s="1"/>
      <c r="CD208" s="1"/>
    </row>
    <row r="209" spans="1:82" ht="12.75" customHeight="1">
      <c r="A209" s="99"/>
      <c r="B209" s="99"/>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BV209" s="1"/>
      <c r="BW209" s="1"/>
      <c r="BX209" s="1"/>
      <c r="BY209" s="1"/>
      <c r="BZ209" s="1"/>
      <c r="CA209" s="1"/>
      <c r="CB209" s="1"/>
      <c r="CC209" s="1"/>
      <c r="CD209" s="1"/>
    </row>
    <row r="210" spans="1:82" ht="12.75" customHeight="1">
      <c r="A210" s="99"/>
      <c r="B210" s="99"/>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BV210" s="1"/>
      <c r="BW210" s="1"/>
      <c r="BX210" s="1"/>
      <c r="BY210" s="1"/>
      <c r="BZ210" s="1"/>
      <c r="CA210" s="1"/>
      <c r="CB210" s="1"/>
      <c r="CC210" s="1"/>
      <c r="CD210" s="1"/>
    </row>
    <row r="211" spans="1:82" ht="12.75" customHeight="1">
      <c r="A211" s="99"/>
      <c r="B211" s="99"/>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BV211" s="1"/>
      <c r="BW211" s="1"/>
      <c r="BX211" s="1"/>
      <c r="BY211" s="1"/>
      <c r="BZ211" s="1"/>
      <c r="CA211" s="1"/>
      <c r="CB211" s="1"/>
      <c r="CC211" s="1"/>
      <c r="CD211" s="1"/>
    </row>
    <row r="212" spans="1:82" ht="12.75" customHeight="1">
      <c r="A212" s="99"/>
      <c r="B212" s="99"/>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BV212" s="1"/>
      <c r="BW212" s="1"/>
      <c r="BX212" s="1"/>
      <c r="BY212" s="1"/>
      <c r="BZ212" s="1"/>
      <c r="CA212" s="1"/>
      <c r="CB212" s="1"/>
      <c r="CC212" s="1"/>
      <c r="CD212" s="1"/>
    </row>
    <row r="213" spans="1:82" ht="12.75" customHeight="1">
      <c r="A213" s="99"/>
      <c r="B213" s="99"/>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BV213" s="1"/>
      <c r="BW213" s="1"/>
      <c r="BX213" s="1"/>
      <c r="BY213" s="1"/>
      <c r="BZ213" s="1"/>
      <c r="CA213" s="1"/>
      <c r="CB213" s="1"/>
      <c r="CC213" s="1"/>
      <c r="CD213" s="1"/>
    </row>
    <row r="214" spans="1:82" ht="12.75" customHeight="1">
      <c r="A214" s="99"/>
      <c r="B214" s="99"/>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BV214" s="1"/>
      <c r="BW214" s="1"/>
      <c r="BX214" s="1"/>
      <c r="BY214" s="1"/>
      <c r="BZ214" s="1"/>
      <c r="CA214" s="1"/>
      <c r="CB214" s="1"/>
      <c r="CC214" s="1"/>
      <c r="CD214" s="1"/>
    </row>
    <row r="215" spans="1:82" ht="12.75" customHeight="1">
      <c r="A215" s="99"/>
      <c r="B215" s="99"/>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BV215" s="1"/>
      <c r="BW215" s="1"/>
      <c r="BX215" s="1"/>
      <c r="BY215" s="1"/>
      <c r="BZ215" s="1"/>
      <c r="CA215" s="1"/>
      <c r="CB215" s="1"/>
      <c r="CC215" s="1"/>
      <c r="CD215" s="1"/>
    </row>
    <row r="216" spans="1:82" ht="12.75" customHeight="1">
      <c r="A216" s="99"/>
      <c r="B216" s="99"/>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BV216" s="1"/>
      <c r="BW216" s="1"/>
      <c r="BX216" s="1"/>
      <c r="BY216" s="1"/>
      <c r="BZ216" s="1"/>
      <c r="CA216" s="1"/>
      <c r="CB216" s="1"/>
      <c r="CC216" s="1"/>
      <c r="CD216" s="1"/>
    </row>
    <row r="217" spans="1:82" ht="12.75" customHeight="1">
      <c r="A217" s="99"/>
      <c r="B217" s="99"/>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BV217" s="1"/>
      <c r="BW217" s="1"/>
      <c r="BX217" s="1"/>
      <c r="BY217" s="1"/>
      <c r="BZ217" s="1"/>
      <c r="CA217" s="1"/>
      <c r="CB217" s="1"/>
      <c r="CC217" s="1"/>
      <c r="CD217" s="1"/>
    </row>
    <row r="218" spans="1:82" ht="12.75" customHeight="1">
      <c r="A218" s="99"/>
      <c r="B218" s="99"/>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BV218" s="1"/>
      <c r="BW218" s="1"/>
      <c r="BX218" s="1"/>
      <c r="BY218" s="1"/>
      <c r="BZ218" s="1"/>
      <c r="CA218" s="1"/>
      <c r="CB218" s="1"/>
      <c r="CC218" s="1"/>
      <c r="CD218" s="1"/>
    </row>
    <row r="219" spans="1:82" ht="12.75" customHeight="1">
      <c r="A219" s="99"/>
      <c r="B219" s="99"/>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BV219" s="1"/>
      <c r="BW219" s="1"/>
      <c r="BX219" s="1"/>
      <c r="BY219" s="1"/>
      <c r="BZ219" s="1"/>
      <c r="CA219" s="1"/>
      <c r="CB219" s="1"/>
      <c r="CC219" s="1"/>
      <c r="CD219" s="1"/>
    </row>
    <row r="220" spans="1:82" ht="12.75" customHeight="1">
      <c r="A220" s="99"/>
      <c r="B220" s="99"/>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BV220" s="1"/>
      <c r="BW220" s="1"/>
      <c r="BX220" s="1"/>
      <c r="BY220" s="1"/>
      <c r="BZ220" s="1"/>
      <c r="CA220" s="1"/>
      <c r="CB220" s="1"/>
      <c r="CC220" s="1"/>
      <c r="CD220" s="1"/>
    </row>
    <row r="221" spans="1:82" ht="12.75" customHeight="1">
      <c r="A221" s="99"/>
      <c r="B221" s="99"/>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BV221" s="1"/>
      <c r="BW221" s="1"/>
      <c r="BX221" s="1"/>
      <c r="BY221" s="1"/>
      <c r="BZ221" s="1"/>
      <c r="CA221" s="1"/>
      <c r="CB221" s="1"/>
      <c r="CC221" s="1"/>
      <c r="CD221" s="1"/>
    </row>
    <row r="222" spans="1:82" ht="12.75" customHeight="1">
      <c r="A222" s="99"/>
      <c r="B222" s="99"/>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BV222" s="1"/>
      <c r="BW222" s="1"/>
      <c r="BX222" s="1"/>
      <c r="BY222" s="1"/>
      <c r="BZ222" s="1"/>
      <c r="CA222" s="1"/>
      <c r="CB222" s="1"/>
      <c r="CC222" s="1"/>
      <c r="CD222" s="1"/>
    </row>
    <row r="223" spans="1:82" ht="12.75" customHeight="1">
      <c r="A223" s="99"/>
      <c r="B223" s="99"/>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BV223" s="1"/>
      <c r="BW223" s="1"/>
      <c r="BX223" s="1"/>
      <c r="BY223" s="1"/>
      <c r="BZ223" s="1"/>
      <c r="CA223" s="1"/>
      <c r="CB223" s="1"/>
      <c r="CC223" s="1"/>
      <c r="CD223" s="1"/>
    </row>
    <row r="224" spans="1:82" ht="12.75" customHeight="1">
      <c r="A224" s="99"/>
      <c r="B224" s="99"/>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BV224" s="1"/>
      <c r="BW224" s="1"/>
      <c r="BX224" s="1"/>
      <c r="BY224" s="1"/>
      <c r="BZ224" s="1"/>
      <c r="CA224" s="1"/>
      <c r="CB224" s="1"/>
      <c r="CC224" s="1"/>
      <c r="CD224" s="1"/>
    </row>
    <row r="225" spans="1:82" ht="12.75" customHeight="1">
      <c r="A225" s="99"/>
      <c r="B225" s="99"/>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BV225" s="1"/>
      <c r="BW225" s="1"/>
      <c r="BX225" s="1"/>
      <c r="BY225" s="1"/>
      <c r="BZ225" s="1"/>
      <c r="CA225" s="1"/>
      <c r="CB225" s="1"/>
      <c r="CC225" s="1"/>
      <c r="CD225" s="1"/>
    </row>
    <row r="226" spans="1:82" ht="12.75" customHeight="1">
      <c r="A226" s="99"/>
      <c r="B226" s="99"/>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BV226" s="1"/>
      <c r="BW226" s="1"/>
      <c r="BX226" s="1"/>
      <c r="BY226" s="1"/>
      <c r="BZ226" s="1"/>
      <c r="CA226" s="1"/>
      <c r="CB226" s="1"/>
      <c r="CC226" s="1"/>
      <c r="CD226" s="1"/>
    </row>
    <row r="227" spans="1:82" ht="12.75" customHeight="1">
      <c r="A227" s="99"/>
      <c r="B227" s="99"/>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BV227" s="1"/>
      <c r="BW227" s="1"/>
      <c r="BX227" s="1"/>
      <c r="BY227" s="1"/>
      <c r="BZ227" s="1"/>
      <c r="CA227" s="1"/>
      <c r="CB227" s="1"/>
      <c r="CC227" s="1"/>
      <c r="CD227" s="1"/>
    </row>
    <row r="228" spans="1:82" ht="12.75" customHeight="1">
      <c r="A228" s="99"/>
      <c r="B228" s="99"/>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BV228" s="1"/>
      <c r="BW228" s="1"/>
      <c r="BX228" s="1"/>
      <c r="BY228" s="1"/>
      <c r="BZ228" s="1"/>
      <c r="CA228" s="1"/>
      <c r="CB228" s="1"/>
      <c r="CC228" s="1"/>
      <c r="CD228" s="1"/>
    </row>
    <row r="229" spans="1:82" ht="12.75" customHeight="1">
      <c r="A229" s="99"/>
      <c r="B229" s="99"/>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BV229" s="1"/>
      <c r="BW229" s="1"/>
      <c r="BX229" s="1"/>
      <c r="BY229" s="1"/>
      <c r="BZ229" s="1"/>
      <c r="CA229" s="1"/>
      <c r="CB229" s="1"/>
      <c r="CC229" s="1"/>
      <c r="CD229" s="1"/>
    </row>
    <row r="230" spans="1:82" ht="12.75" customHeight="1">
      <c r="A230" s="99"/>
      <c r="B230" s="99"/>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BV230" s="1"/>
      <c r="BW230" s="1"/>
      <c r="BX230" s="1"/>
      <c r="BY230" s="1"/>
      <c r="BZ230" s="1"/>
      <c r="CA230" s="1"/>
      <c r="CB230" s="1"/>
      <c r="CC230" s="1"/>
      <c r="CD230" s="1"/>
    </row>
    <row r="231" spans="1:82" ht="12.75" customHeight="1">
      <c r="A231" s="99"/>
      <c r="B231" s="99"/>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BV231" s="1"/>
      <c r="BW231" s="1"/>
      <c r="BX231" s="1"/>
      <c r="BY231" s="1"/>
      <c r="BZ231" s="1"/>
      <c r="CA231" s="1"/>
      <c r="CB231" s="1"/>
      <c r="CC231" s="1"/>
      <c r="CD231" s="1"/>
    </row>
    <row r="232" spans="1:82" ht="12.75" customHeight="1">
      <c r="A232" s="99"/>
      <c r="B232" s="99"/>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BV232" s="1"/>
      <c r="BW232" s="1"/>
      <c r="BX232" s="1"/>
      <c r="BY232" s="1"/>
      <c r="BZ232" s="1"/>
      <c r="CA232" s="1"/>
      <c r="CB232" s="1"/>
      <c r="CC232" s="1"/>
      <c r="CD232" s="1"/>
    </row>
    <row r="233" spans="1:82" ht="12.75" customHeight="1">
      <c r="A233" s="99"/>
      <c r="B233" s="99"/>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BV233" s="1"/>
      <c r="BW233" s="1"/>
      <c r="BX233" s="1"/>
      <c r="BY233" s="1"/>
      <c r="BZ233" s="1"/>
      <c r="CA233" s="1"/>
      <c r="CB233" s="1"/>
      <c r="CC233" s="1"/>
      <c r="CD233" s="1"/>
    </row>
    <row r="234" spans="1:82" ht="12.75" customHeight="1">
      <c r="A234" s="99"/>
      <c r="B234" s="99"/>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BV234" s="1"/>
      <c r="BW234" s="1"/>
      <c r="BX234" s="1"/>
      <c r="BY234" s="1"/>
      <c r="BZ234" s="1"/>
      <c r="CA234" s="1"/>
      <c r="CB234" s="1"/>
      <c r="CC234" s="1"/>
      <c r="CD234" s="1"/>
    </row>
    <row r="235" spans="1:82" ht="12.75" customHeight="1">
      <c r="A235" s="99"/>
      <c r="B235" s="99"/>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BV235" s="1"/>
      <c r="BW235" s="1"/>
      <c r="BX235" s="1"/>
      <c r="BY235" s="1"/>
      <c r="BZ235" s="1"/>
      <c r="CA235" s="1"/>
      <c r="CB235" s="1"/>
      <c r="CC235" s="1"/>
      <c r="CD235" s="1"/>
    </row>
    <row r="236" spans="1:82" ht="12.75" customHeight="1">
      <c r="A236" s="99"/>
      <c r="B236" s="99"/>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BV236" s="1"/>
      <c r="BW236" s="1"/>
      <c r="BX236" s="1"/>
      <c r="BY236" s="1"/>
      <c r="BZ236" s="1"/>
      <c r="CA236" s="1"/>
      <c r="CB236" s="1"/>
      <c r="CC236" s="1"/>
      <c r="CD236" s="1"/>
    </row>
    <row r="237" spans="1:82" ht="12.75" customHeight="1">
      <c r="A237" s="99"/>
      <c r="B237" s="99"/>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BV237" s="1"/>
      <c r="BW237" s="1"/>
      <c r="BX237" s="1"/>
      <c r="BY237" s="1"/>
      <c r="BZ237" s="1"/>
      <c r="CA237" s="1"/>
      <c r="CB237" s="1"/>
      <c r="CC237" s="1"/>
      <c r="CD237" s="1"/>
    </row>
    <row r="238" spans="1:82" ht="12.75" customHeight="1">
      <c r="A238" s="99"/>
      <c r="B238" s="99"/>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BV238" s="1"/>
      <c r="BW238" s="1"/>
      <c r="BX238" s="1"/>
      <c r="BY238" s="1"/>
      <c r="BZ238" s="1"/>
      <c r="CA238" s="1"/>
      <c r="CB238" s="1"/>
      <c r="CC238" s="1"/>
      <c r="CD238" s="1"/>
    </row>
    <row r="239" spans="1:82" ht="12.75" customHeight="1">
      <c r="A239" s="99"/>
      <c r="B239" s="99"/>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BV239" s="1"/>
      <c r="BW239" s="1"/>
      <c r="BX239" s="1"/>
      <c r="BY239" s="1"/>
      <c r="BZ239" s="1"/>
      <c r="CA239" s="1"/>
      <c r="CB239" s="1"/>
      <c r="CC239" s="1"/>
      <c r="CD239" s="1"/>
    </row>
    <row r="240" spans="1:82" ht="12.75" customHeight="1">
      <c r="A240" s="99"/>
      <c r="B240" s="99"/>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BV240" s="1"/>
      <c r="BW240" s="1"/>
      <c r="BX240" s="1"/>
      <c r="BY240" s="1"/>
      <c r="BZ240" s="1"/>
      <c r="CA240" s="1"/>
      <c r="CB240" s="1"/>
      <c r="CC240" s="1"/>
      <c r="CD240" s="1"/>
    </row>
    <row r="241" spans="1:82" ht="12.75" customHeight="1">
      <c r="A241" s="99"/>
      <c r="B241" s="99"/>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BV241" s="1"/>
      <c r="BW241" s="1"/>
      <c r="BX241" s="1"/>
      <c r="BY241" s="1"/>
      <c r="BZ241" s="1"/>
      <c r="CA241" s="1"/>
      <c r="CB241" s="1"/>
      <c r="CC241" s="1"/>
      <c r="CD241" s="1"/>
    </row>
    <row r="242" spans="1:82" ht="12.75" customHeight="1">
      <c r="A242" s="99"/>
      <c r="B242" s="99"/>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BV242" s="1"/>
      <c r="BW242" s="1"/>
      <c r="BX242" s="1"/>
      <c r="BY242" s="1"/>
      <c r="BZ242" s="1"/>
      <c r="CA242" s="1"/>
      <c r="CB242" s="1"/>
      <c r="CC242" s="1"/>
      <c r="CD242" s="1"/>
    </row>
    <row r="243" spans="1:82" ht="12.75" customHeight="1">
      <c r="A243" s="99"/>
      <c r="B243" s="99"/>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BV243" s="1"/>
      <c r="BW243" s="1"/>
      <c r="BX243" s="1"/>
      <c r="BY243" s="1"/>
      <c r="BZ243" s="1"/>
      <c r="CA243" s="1"/>
      <c r="CB243" s="1"/>
      <c r="CC243" s="1"/>
      <c r="CD243" s="1"/>
    </row>
    <row r="244" spans="1:82" ht="12.75" customHeight="1">
      <c r="A244" s="99"/>
      <c r="B244" s="99"/>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BV244" s="1"/>
      <c r="BW244" s="1"/>
      <c r="BX244" s="1"/>
      <c r="BY244" s="1"/>
      <c r="BZ244" s="1"/>
      <c r="CA244" s="1"/>
      <c r="CB244" s="1"/>
      <c r="CC244" s="1"/>
      <c r="CD244" s="1"/>
    </row>
    <row r="245" spans="1:82" ht="12.75" customHeight="1">
      <c r="A245" s="99"/>
      <c r="B245" s="99"/>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BV245" s="1"/>
      <c r="BW245" s="1"/>
      <c r="BX245" s="1"/>
      <c r="BY245" s="1"/>
      <c r="BZ245" s="1"/>
      <c r="CA245" s="1"/>
      <c r="CB245" s="1"/>
      <c r="CC245" s="1"/>
      <c r="CD245" s="1"/>
    </row>
    <row r="246" spans="1:82" ht="12.75" customHeight="1">
      <c r="A246" s="99"/>
      <c r="B246" s="99"/>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BV246" s="1"/>
      <c r="BW246" s="1"/>
      <c r="BX246" s="1"/>
      <c r="BY246" s="1"/>
      <c r="BZ246" s="1"/>
      <c r="CA246" s="1"/>
      <c r="CB246" s="1"/>
      <c r="CC246" s="1"/>
      <c r="CD246" s="1"/>
    </row>
    <row r="247" spans="1:82" ht="12.75" customHeight="1">
      <c r="A247" s="99"/>
      <c r="B247" s="99"/>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BV247" s="1"/>
      <c r="BW247" s="1"/>
      <c r="BX247" s="1"/>
      <c r="BY247" s="1"/>
      <c r="BZ247" s="1"/>
      <c r="CA247" s="1"/>
      <c r="CB247" s="1"/>
      <c r="CC247" s="1"/>
      <c r="CD247" s="1"/>
    </row>
    <row r="248" spans="1:82" ht="12.75" customHeight="1">
      <c r="A248" s="99"/>
      <c r="B248" s="99"/>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BV248" s="1"/>
      <c r="BW248" s="1"/>
      <c r="BX248" s="1"/>
      <c r="BY248" s="1"/>
      <c r="BZ248" s="1"/>
      <c r="CA248" s="1"/>
      <c r="CB248" s="1"/>
      <c r="CC248" s="1"/>
      <c r="CD248" s="1"/>
    </row>
    <row r="249" spans="1:82" ht="12.75" customHeight="1">
      <c r="A249" s="99"/>
      <c r="B249" s="99"/>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BV249" s="1"/>
      <c r="BW249" s="1"/>
      <c r="BX249" s="1"/>
      <c r="BY249" s="1"/>
      <c r="BZ249" s="1"/>
      <c r="CA249" s="1"/>
      <c r="CB249" s="1"/>
      <c r="CC249" s="1"/>
      <c r="CD249" s="1"/>
    </row>
    <row r="250" spans="1:82" ht="12.75" customHeight="1">
      <c r="A250" s="99"/>
      <c r="B250" s="99"/>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BV250" s="1"/>
      <c r="BW250" s="1"/>
      <c r="BX250" s="1"/>
      <c r="BY250" s="1"/>
      <c r="BZ250" s="1"/>
      <c r="CA250" s="1"/>
      <c r="CB250" s="1"/>
      <c r="CC250" s="1"/>
      <c r="CD250" s="1"/>
    </row>
    <row r="251" spans="1:82" ht="12.75" customHeight="1">
      <c r="A251" s="99"/>
      <c r="B251" s="99"/>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BV251" s="1"/>
      <c r="BW251" s="1"/>
      <c r="BX251" s="1"/>
      <c r="BY251" s="1"/>
      <c r="BZ251" s="1"/>
      <c r="CA251" s="1"/>
      <c r="CB251" s="1"/>
      <c r="CC251" s="1"/>
      <c r="CD251" s="1"/>
    </row>
    <row r="252" spans="1:82" ht="12.75" customHeight="1">
      <c r="A252" s="99"/>
      <c r="B252" s="99"/>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BV252" s="1"/>
      <c r="BW252" s="1"/>
      <c r="BX252" s="1"/>
      <c r="BY252" s="1"/>
      <c r="BZ252" s="1"/>
      <c r="CA252" s="1"/>
      <c r="CB252" s="1"/>
      <c r="CC252" s="1"/>
      <c r="CD252" s="1"/>
    </row>
    <row r="253" spans="1:82" ht="12.75" customHeight="1">
      <c r="A253" s="99"/>
      <c r="B253" s="99"/>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BV253" s="1"/>
      <c r="BW253" s="1"/>
      <c r="BX253" s="1"/>
      <c r="BY253" s="1"/>
      <c r="BZ253" s="1"/>
      <c r="CA253" s="1"/>
      <c r="CB253" s="1"/>
      <c r="CC253" s="1"/>
      <c r="CD253" s="1"/>
    </row>
    <row r="254" spans="1:82" ht="12.75" customHeight="1">
      <c r="A254" s="99"/>
      <c r="B254" s="99"/>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BV254" s="1"/>
      <c r="BW254" s="1"/>
      <c r="BX254" s="1"/>
      <c r="BY254" s="1"/>
      <c r="BZ254" s="1"/>
      <c r="CA254" s="1"/>
      <c r="CB254" s="1"/>
      <c r="CC254" s="1"/>
      <c r="CD254" s="1"/>
    </row>
    <row r="255" spans="1:82" ht="12.75" customHeight="1">
      <c r="A255" s="99"/>
      <c r="B255" s="99"/>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BV255" s="1"/>
      <c r="BW255" s="1"/>
      <c r="BX255" s="1"/>
      <c r="BY255" s="1"/>
      <c r="BZ255" s="1"/>
      <c r="CA255" s="1"/>
      <c r="CB255" s="1"/>
      <c r="CC255" s="1"/>
      <c r="CD255" s="1"/>
    </row>
    <row r="256" spans="1:82" ht="12.75" customHeight="1">
      <c r="A256" s="99"/>
      <c r="B256" s="99"/>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BV256" s="1"/>
      <c r="BW256" s="1"/>
      <c r="BX256" s="1"/>
      <c r="BY256" s="1"/>
      <c r="BZ256" s="1"/>
      <c r="CA256" s="1"/>
      <c r="CB256" s="1"/>
      <c r="CC256" s="1"/>
      <c r="CD256" s="1"/>
    </row>
    <row r="257" spans="1:82" ht="12.75" customHeight="1">
      <c r="A257" s="99"/>
      <c r="B257" s="99"/>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BV257" s="1"/>
      <c r="BW257" s="1"/>
      <c r="BX257" s="1"/>
      <c r="BY257" s="1"/>
      <c r="BZ257" s="1"/>
      <c r="CA257" s="1"/>
      <c r="CB257" s="1"/>
      <c r="CC257" s="1"/>
      <c r="CD257" s="1"/>
    </row>
    <row r="258" spans="1:82" ht="12.75" customHeight="1">
      <c r="A258" s="99"/>
      <c r="B258" s="99"/>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BV258" s="1"/>
      <c r="BW258" s="1"/>
      <c r="BX258" s="1"/>
      <c r="BY258" s="1"/>
      <c r="BZ258" s="1"/>
      <c r="CA258" s="1"/>
      <c r="CB258" s="1"/>
      <c r="CC258" s="1"/>
      <c r="CD258" s="1"/>
    </row>
    <row r="259" spans="1:82" ht="12.75" customHeight="1">
      <c r="A259" s="99"/>
      <c r="B259" s="99"/>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BV259" s="1"/>
      <c r="BW259" s="1"/>
      <c r="BX259" s="1"/>
      <c r="BY259" s="1"/>
      <c r="BZ259" s="1"/>
      <c r="CA259" s="1"/>
      <c r="CB259" s="1"/>
      <c r="CC259" s="1"/>
      <c r="CD259" s="1"/>
    </row>
    <row r="260" spans="1:82" ht="12.75" customHeight="1">
      <c r="A260" s="99"/>
      <c r="B260" s="99"/>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BV260" s="1"/>
      <c r="BW260" s="1"/>
      <c r="BX260" s="1"/>
      <c r="BY260" s="1"/>
      <c r="BZ260" s="1"/>
      <c r="CA260" s="1"/>
      <c r="CB260" s="1"/>
      <c r="CC260" s="1"/>
      <c r="CD260" s="1"/>
    </row>
    <row r="261" spans="1:82" ht="12.75" customHeight="1">
      <c r="A261" s="99"/>
      <c r="B261" s="99"/>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BV261" s="1"/>
      <c r="BW261" s="1"/>
      <c r="BX261" s="1"/>
      <c r="BY261" s="1"/>
      <c r="BZ261" s="1"/>
      <c r="CA261" s="1"/>
      <c r="CB261" s="1"/>
      <c r="CC261" s="1"/>
      <c r="CD261" s="1"/>
    </row>
    <row r="262" spans="1:82" ht="12.75" customHeight="1">
      <c r="A262" s="99"/>
      <c r="B262" s="99"/>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BV262" s="1"/>
      <c r="BW262" s="1"/>
      <c r="BX262" s="1"/>
      <c r="BY262" s="1"/>
      <c r="BZ262" s="1"/>
      <c r="CA262" s="1"/>
      <c r="CB262" s="1"/>
      <c r="CC262" s="1"/>
      <c r="CD262" s="1"/>
    </row>
    <row r="263" spans="1:82" ht="12.75" customHeight="1">
      <c r="A263" s="99"/>
      <c r="B263" s="99"/>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BV263" s="1"/>
      <c r="BW263" s="1"/>
      <c r="BX263" s="1"/>
      <c r="BY263" s="1"/>
      <c r="BZ263" s="1"/>
      <c r="CA263" s="1"/>
      <c r="CB263" s="1"/>
      <c r="CC263" s="1"/>
      <c r="CD263" s="1"/>
    </row>
    <row r="264" spans="1:82" ht="12.75" customHeight="1">
      <c r="A264" s="99"/>
      <c r="B264" s="99"/>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BV264" s="1"/>
      <c r="BW264" s="1"/>
      <c r="BX264" s="1"/>
      <c r="BY264" s="1"/>
      <c r="BZ264" s="1"/>
      <c r="CA264" s="1"/>
      <c r="CB264" s="1"/>
      <c r="CC264" s="1"/>
      <c r="CD264" s="1"/>
    </row>
    <row r="265" spans="1:82" ht="12.75" customHeight="1">
      <c r="A265" s="99"/>
      <c r="B265" s="99"/>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BV265" s="1"/>
      <c r="BW265" s="1"/>
      <c r="BX265" s="1"/>
      <c r="BY265" s="1"/>
      <c r="BZ265" s="1"/>
      <c r="CA265" s="1"/>
      <c r="CB265" s="1"/>
      <c r="CC265" s="1"/>
      <c r="CD265" s="1"/>
    </row>
    <row r="266" spans="1:82" ht="12.75" customHeight="1">
      <c r="A266" s="99"/>
      <c r="B266" s="99"/>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BV266" s="1"/>
      <c r="BW266" s="1"/>
      <c r="BX266" s="1"/>
      <c r="BY266" s="1"/>
      <c r="BZ266" s="1"/>
      <c r="CA266" s="1"/>
      <c r="CB266" s="1"/>
      <c r="CC266" s="1"/>
      <c r="CD266" s="1"/>
    </row>
    <row r="267" spans="1:82" ht="12.75" customHeight="1">
      <c r="A267" s="99"/>
      <c r="B267" s="99"/>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BV267" s="1"/>
      <c r="BW267" s="1"/>
      <c r="BX267" s="1"/>
      <c r="BY267" s="1"/>
      <c r="BZ267" s="1"/>
      <c r="CA267" s="1"/>
      <c r="CB267" s="1"/>
      <c r="CC267" s="1"/>
      <c r="CD267" s="1"/>
    </row>
    <row r="268" spans="1:82" ht="12.75">
      <c r="A268" s="1"/>
      <c r="B268" s="1"/>
      <c r="C268" s="126"/>
      <c r="D268" s="126"/>
      <c r="E268" s="126"/>
      <c r="F268" s="126"/>
      <c r="G268" s="126"/>
      <c r="H268" s="126"/>
      <c r="I268" s="126"/>
      <c r="J268" s="126"/>
      <c r="K268" s="126"/>
      <c r="L268" s="126"/>
      <c r="M268" s="126"/>
      <c r="N268" s="126"/>
      <c r="O268" s="126"/>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BV268" s="1"/>
      <c r="BW268" s="1"/>
      <c r="BX268" s="1"/>
      <c r="BY268" s="1"/>
      <c r="BZ268" s="1"/>
      <c r="CA268" s="1"/>
      <c r="CB268" s="1"/>
      <c r="CC268" s="1"/>
      <c r="CD268" s="1"/>
    </row>
    <row r="269" spans="1:82" ht="30" customHeight="1">
      <c r="A269" s="1"/>
      <c r="B269" s="1"/>
      <c r="C269" s="319" t="s">
        <v>53</v>
      </c>
      <c r="D269" s="320"/>
      <c r="E269" s="320"/>
      <c r="F269" s="320"/>
      <c r="G269" s="320"/>
      <c r="H269" s="320"/>
      <c r="I269" s="320"/>
      <c r="J269" s="320"/>
      <c r="K269" s="320"/>
      <c r="L269" s="320"/>
      <c r="M269" s="321"/>
      <c r="N269" s="141"/>
      <c r="O269" s="14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BV269" s="1"/>
      <c r="BW269" s="1"/>
      <c r="BX269" s="1"/>
      <c r="BY269" s="1"/>
      <c r="BZ269" s="1"/>
      <c r="CA269" s="1"/>
      <c r="CB269" s="1"/>
      <c r="CC269" s="1"/>
      <c r="CD269" s="1"/>
    </row>
    <row r="270" spans="1:82" ht="12.75" customHeight="1">
      <c r="A270" s="1"/>
      <c r="B270" s="1"/>
      <c r="C270" s="142"/>
      <c r="D270" s="143"/>
      <c r="E270" s="143"/>
      <c r="F270" s="143"/>
      <c r="G270" s="143"/>
      <c r="H270" s="143"/>
      <c r="I270" s="143"/>
      <c r="J270" s="143"/>
      <c r="K270" s="143"/>
      <c r="L270" s="143"/>
      <c r="M270" s="144"/>
      <c r="N270" s="126"/>
      <c r="O270" s="126"/>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BV270" s="1"/>
      <c r="BW270" s="1"/>
      <c r="BX270" s="1"/>
      <c r="BY270" s="1"/>
      <c r="BZ270" s="1"/>
      <c r="CA270" s="1"/>
      <c r="CB270" s="1"/>
      <c r="CC270" s="1"/>
      <c r="CD270" s="1"/>
    </row>
    <row r="271" spans="1:82" ht="30" customHeight="1">
      <c r="A271" s="1"/>
      <c r="B271" s="1"/>
      <c r="C271" s="142"/>
      <c r="D271" s="145" t="s">
        <v>54</v>
      </c>
      <c r="E271" s="146"/>
      <c r="F271" s="146"/>
      <c r="G271" s="147"/>
      <c r="H271" s="147"/>
      <c r="I271" s="147"/>
      <c r="J271" s="147"/>
      <c r="K271" s="148"/>
      <c r="L271" s="148"/>
      <c r="M271" s="149"/>
      <c r="N271" s="150"/>
      <c r="O271" s="150"/>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BV271" s="1"/>
      <c r="BW271" s="1"/>
      <c r="BX271" s="1"/>
      <c r="BY271" s="1"/>
      <c r="BZ271" s="1"/>
      <c r="CA271" s="1"/>
      <c r="CB271" s="1"/>
      <c r="CC271" s="1"/>
      <c r="CD271" s="1"/>
    </row>
    <row r="272" spans="1:82" ht="12.75" customHeight="1">
      <c r="A272" s="1"/>
      <c r="B272" s="1"/>
      <c r="C272" s="142"/>
      <c r="D272" s="148"/>
      <c r="E272" s="148"/>
      <c r="F272" s="148"/>
      <c r="G272" s="148"/>
      <c r="H272" s="148"/>
      <c r="I272" s="148"/>
      <c r="J272" s="148"/>
      <c r="K272" s="148"/>
      <c r="L272" s="148"/>
      <c r="M272" s="149"/>
      <c r="N272" s="150"/>
      <c r="O272" s="150"/>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BV272" s="1"/>
      <c r="BW272" s="1"/>
      <c r="BX272" s="1"/>
      <c r="BY272" s="1"/>
      <c r="BZ272" s="1"/>
      <c r="CA272" s="1"/>
      <c r="CB272" s="1"/>
      <c r="CC272" s="1"/>
      <c r="CD272" s="1"/>
    </row>
    <row r="273" spans="1:82" ht="12.75" customHeight="1">
      <c r="A273" s="1"/>
      <c r="B273" s="1"/>
      <c r="C273" s="142"/>
      <c r="D273" s="154" t="s">
        <v>56</v>
      </c>
      <c r="E273" s="160" t="s">
        <v>60</v>
      </c>
      <c r="F273" s="161">
        <v>200</v>
      </c>
      <c r="G273" s="162"/>
      <c r="H273" s="148"/>
      <c r="I273" s="148"/>
      <c r="J273" s="148"/>
      <c r="K273" s="148"/>
      <c r="L273" s="148"/>
      <c r="M273" s="149"/>
      <c r="N273" s="150"/>
      <c r="O273" s="150"/>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BV273" s="1"/>
      <c r="BW273" s="1"/>
      <c r="BX273" s="1"/>
      <c r="BY273" s="1"/>
      <c r="BZ273" s="1"/>
      <c r="CA273" s="1"/>
      <c r="CB273" s="1"/>
      <c r="CC273" s="1"/>
      <c r="CD273" s="1"/>
    </row>
    <row r="274" spans="1:82" ht="12.75" customHeight="1">
      <c r="A274" s="1"/>
      <c r="B274" s="1"/>
      <c r="C274" s="142"/>
      <c r="D274" s="148"/>
      <c r="E274" s="148"/>
      <c r="F274" s="163"/>
      <c r="G274" s="148"/>
      <c r="H274" s="148"/>
      <c r="I274" s="148"/>
      <c r="J274" s="148"/>
      <c r="K274" s="148"/>
      <c r="L274" s="148"/>
      <c r="M274" s="149"/>
      <c r="N274" s="150"/>
      <c r="O274" s="150"/>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BV274" s="1"/>
      <c r="BW274" s="1"/>
      <c r="BX274" s="1"/>
      <c r="BY274" s="1"/>
      <c r="BZ274" s="1"/>
      <c r="CA274" s="1"/>
      <c r="CB274" s="1"/>
      <c r="CC274" s="1"/>
      <c r="CD274" s="1"/>
    </row>
    <row r="275" spans="1:82" ht="12.75" customHeight="1">
      <c r="A275" s="1"/>
      <c r="B275" s="1"/>
      <c r="C275" s="142"/>
      <c r="D275" s="154" t="s">
        <v>64</v>
      </c>
      <c r="E275" s="160" t="s">
        <v>65</v>
      </c>
      <c r="F275" s="161">
        <v>100</v>
      </c>
      <c r="G275" s="162"/>
      <c r="H275" s="148"/>
      <c r="I275" s="148"/>
      <c r="J275" s="148"/>
      <c r="K275" s="148"/>
      <c r="L275" s="148"/>
      <c r="M275" s="149"/>
      <c r="N275" s="150"/>
      <c r="O275" s="150"/>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BV275" s="1"/>
      <c r="BW275" s="1"/>
      <c r="BX275" s="1"/>
      <c r="BY275" s="1"/>
      <c r="BZ275" s="1"/>
      <c r="CA275" s="1"/>
      <c r="CB275" s="1"/>
      <c r="CC275" s="1"/>
      <c r="CD275" s="1"/>
    </row>
    <row r="276" spans="1:82" ht="12.75" customHeight="1">
      <c r="A276" s="1"/>
      <c r="B276" s="1"/>
      <c r="C276" s="142"/>
      <c r="D276" s="148"/>
      <c r="E276" s="148"/>
      <c r="F276" s="163"/>
      <c r="G276" s="148"/>
      <c r="H276" s="148"/>
      <c r="I276" s="148"/>
      <c r="J276" s="148"/>
      <c r="K276" s="148"/>
      <c r="L276" s="148"/>
      <c r="M276" s="149"/>
      <c r="N276" s="150"/>
      <c r="O276" s="150"/>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BV276" s="1"/>
      <c r="BW276" s="1"/>
      <c r="BX276" s="1"/>
      <c r="BY276" s="1"/>
      <c r="BZ276" s="1"/>
      <c r="CA276" s="1"/>
      <c r="CB276" s="1"/>
      <c r="CC276" s="1"/>
      <c r="CD276" s="1"/>
    </row>
    <row r="277" spans="1:82" ht="12.75" customHeight="1">
      <c r="A277" s="1"/>
      <c r="B277" s="1"/>
      <c r="C277" s="142"/>
      <c r="D277" s="154" t="s">
        <v>66</v>
      </c>
      <c r="E277" s="160" t="s">
        <v>67</v>
      </c>
      <c r="F277" s="164">
        <f>+F273-F275</f>
        <v>100</v>
      </c>
      <c r="G277" s="162"/>
      <c r="H277" s="148"/>
      <c r="I277" s="148"/>
      <c r="J277" s="148"/>
      <c r="K277" s="148"/>
      <c r="L277" s="148"/>
      <c r="M277" s="149"/>
      <c r="N277" s="150"/>
      <c r="O277" s="150"/>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BV277" s="1"/>
      <c r="BW277" s="1"/>
      <c r="BX277" s="1"/>
      <c r="BY277" s="1"/>
      <c r="BZ277" s="1"/>
      <c r="CA277" s="1"/>
      <c r="CB277" s="1"/>
      <c r="CC277" s="1"/>
      <c r="CD277" s="1"/>
    </row>
    <row r="278" spans="1:82" ht="12.75" customHeight="1">
      <c r="A278" s="1"/>
      <c r="B278" s="1"/>
      <c r="C278" s="142"/>
      <c r="D278" s="148"/>
      <c r="E278" s="148"/>
      <c r="F278" s="163"/>
      <c r="G278" s="165"/>
      <c r="H278" s="165"/>
      <c r="I278" s="165"/>
      <c r="J278" s="165"/>
      <c r="K278" s="165"/>
      <c r="L278" s="165"/>
      <c r="M278" s="166"/>
      <c r="N278" s="167"/>
      <c r="O278" s="167"/>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BV278" s="1"/>
      <c r="BW278" s="1"/>
      <c r="BX278" s="1"/>
      <c r="BY278" s="1"/>
      <c r="BZ278" s="1"/>
      <c r="CA278" s="1"/>
      <c r="CB278" s="1"/>
      <c r="CC278" s="1"/>
      <c r="CD278" s="1"/>
    </row>
    <row r="279" spans="1:82" ht="12.75" customHeight="1">
      <c r="A279" s="1"/>
      <c r="B279" s="1"/>
      <c r="C279" s="142"/>
      <c r="D279" s="154" t="s">
        <v>68</v>
      </c>
      <c r="E279" s="160" t="s">
        <v>69</v>
      </c>
      <c r="F279" s="168">
        <f>+IF(F273=0,0,F277/F273)</f>
        <v>0.5</v>
      </c>
      <c r="G279" s="162"/>
      <c r="H279" s="165"/>
      <c r="I279" s="165"/>
      <c r="J279" s="165"/>
      <c r="K279" s="165"/>
      <c r="L279" s="165"/>
      <c r="M279" s="166"/>
      <c r="N279" s="167"/>
      <c r="O279" s="167"/>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BV279" s="1"/>
      <c r="BW279" s="1"/>
      <c r="BX279" s="1"/>
      <c r="BY279" s="1"/>
      <c r="BZ279" s="1"/>
      <c r="CA279" s="1"/>
      <c r="CB279" s="1"/>
      <c r="CC279" s="1"/>
      <c r="CD279" s="1"/>
    </row>
    <row r="280" spans="1:82" ht="12.75" customHeight="1">
      <c r="A280" s="1"/>
      <c r="B280" s="1"/>
      <c r="C280" s="142"/>
      <c r="D280" s="148"/>
      <c r="E280" s="148"/>
      <c r="F280" s="148"/>
      <c r="G280" s="165"/>
      <c r="H280" s="165"/>
      <c r="I280" s="165"/>
      <c r="J280" s="165"/>
      <c r="K280" s="165"/>
      <c r="L280" s="165"/>
      <c r="M280" s="166"/>
      <c r="N280" s="167"/>
      <c r="O280" s="167"/>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BV280" s="1"/>
      <c r="BW280" s="1"/>
      <c r="BX280" s="1"/>
      <c r="BY280" s="1"/>
      <c r="BZ280" s="1"/>
      <c r="CA280" s="1"/>
      <c r="CB280" s="1"/>
      <c r="CC280" s="1"/>
      <c r="CD280" s="1"/>
    </row>
    <row r="281" spans="1:82" ht="12.75" customHeight="1">
      <c r="A281" s="1"/>
      <c r="B281" s="1"/>
      <c r="C281" s="142"/>
      <c r="D281" s="148"/>
      <c r="E281" s="169"/>
      <c r="F281" s="165"/>
      <c r="G281" s="165"/>
      <c r="H281" s="165"/>
      <c r="I281" s="165"/>
      <c r="J281" s="165"/>
      <c r="K281" s="165"/>
      <c r="L281" s="165"/>
      <c r="M281" s="166"/>
      <c r="N281" s="167"/>
      <c r="O281" s="167"/>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BV281" s="1"/>
      <c r="BW281" s="1"/>
      <c r="BX281" s="1"/>
      <c r="BY281" s="1"/>
      <c r="BZ281" s="1"/>
      <c r="CA281" s="1"/>
      <c r="CB281" s="1"/>
      <c r="CC281" s="1"/>
      <c r="CD281" s="1"/>
    </row>
    <row r="282" spans="1:82" ht="26.25" customHeight="1">
      <c r="A282" s="1"/>
      <c r="B282" s="1"/>
      <c r="C282" s="142"/>
      <c r="D282" s="148"/>
      <c r="E282" s="169"/>
      <c r="F282" s="165"/>
      <c r="G282" s="165"/>
      <c r="H282" s="165"/>
      <c r="I282" s="165"/>
      <c r="J282" s="165"/>
      <c r="K282" s="165"/>
      <c r="L282" s="165"/>
      <c r="M282" s="166"/>
      <c r="N282" s="167"/>
      <c r="O282" s="167"/>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BV282" s="1"/>
      <c r="BW282" s="1"/>
      <c r="BX282" s="1"/>
      <c r="BY282" s="1"/>
      <c r="BZ282" s="1"/>
      <c r="CA282" s="1"/>
      <c r="CB282" s="1"/>
      <c r="CC282" s="1"/>
      <c r="CD282" s="1"/>
    </row>
    <row r="283" spans="1:82" ht="9.75" customHeight="1">
      <c r="A283" s="1"/>
      <c r="B283" s="1"/>
      <c r="C283" s="170"/>
      <c r="D283" s="171"/>
      <c r="E283" s="172"/>
      <c r="F283" s="173"/>
      <c r="G283" s="173"/>
      <c r="H283" s="173"/>
      <c r="I283" s="173"/>
      <c r="J283" s="173"/>
      <c r="K283" s="173"/>
      <c r="L283" s="173"/>
      <c r="M283" s="174"/>
      <c r="N283" s="167"/>
      <c r="O283" s="167"/>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BV283" s="1"/>
      <c r="BW283" s="1"/>
      <c r="BX283" s="1"/>
      <c r="BY283" s="1"/>
      <c r="BZ283" s="1"/>
      <c r="CA283" s="1"/>
      <c r="CB283" s="1"/>
      <c r="CC283" s="1"/>
      <c r="CD283" s="1"/>
    </row>
    <row r="284" spans="1:82" ht="18" customHeight="1">
      <c r="A284" s="1"/>
      <c r="B284" s="1"/>
      <c r="C284" s="142"/>
      <c r="D284" s="148"/>
      <c r="E284" s="145" t="s">
        <v>70</v>
      </c>
      <c r="F284" s="165"/>
      <c r="G284" s="165"/>
      <c r="H284" s="165"/>
      <c r="I284" s="165"/>
      <c r="J284" s="165"/>
      <c r="K284" s="165"/>
      <c r="L284" s="165"/>
      <c r="M284" s="166"/>
      <c r="N284" s="167"/>
      <c r="O284" s="167"/>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BV284" s="1"/>
      <c r="BW284" s="1"/>
      <c r="BX284" s="1"/>
      <c r="BY284" s="1"/>
      <c r="BZ284" s="1"/>
      <c r="CA284" s="1"/>
      <c r="CB284" s="1"/>
      <c r="CC284" s="1"/>
      <c r="CD284" s="1"/>
    </row>
    <row r="285" spans="1:82">
      <c r="A285" s="1"/>
      <c r="B285" s="1"/>
      <c r="C285" s="142"/>
      <c r="D285" s="143"/>
      <c r="E285" s="175" t="s">
        <v>71</v>
      </c>
      <c r="F285" s="165"/>
      <c r="G285" s="165"/>
      <c r="H285" s="165"/>
      <c r="I285" s="165"/>
      <c r="J285" s="165"/>
      <c r="K285" s="165"/>
      <c r="L285" s="165"/>
      <c r="M285" s="166"/>
      <c r="N285" s="167"/>
      <c r="O285" s="167"/>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BV285" s="1"/>
      <c r="BW285" s="1"/>
      <c r="BX285" s="1"/>
      <c r="BY285" s="1"/>
      <c r="BZ285" s="1"/>
      <c r="CA285" s="1"/>
      <c r="CB285" s="1"/>
      <c r="CC285" s="1"/>
      <c r="CD285" s="1"/>
    </row>
    <row r="286" spans="1:82">
      <c r="A286" s="1"/>
      <c r="B286" s="1"/>
      <c r="C286" s="142"/>
      <c r="D286" s="143"/>
      <c r="E286" s="175" t="s">
        <v>72</v>
      </c>
      <c r="F286" s="165"/>
      <c r="G286" s="165"/>
      <c r="H286" s="165"/>
      <c r="I286" s="165"/>
      <c r="J286" s="165"/>
      <c r="K286" s="165"/>
      <c r="L286" s="165"/>
      <c r="M286" s="166"/>
      <c r="N286" s="167"/>
      <c r="O286" s="167"/>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BV286" s="1"/>
      <c r="BW286" s="1"/>
      <c r="BX286" s="1"/>
      <c r="BY286" s="1"/>
      <c r="BZ286" s="1"/>
      <c r="CA286" s="1"/>
      <c r="CB286" s="1"/>
      <c r="CC286" s="1"/>
      <c r="CD286" s="1"/>
    </row>
    <row r="287" spans="1:82">
      <c r="A287" s="1"/>
      <c r="B287" s="1"/>
      <c r="C287" s="142"/>
      <c r="D287" s="143"/>
      <c r="E287" s="175" t="s">
        <v>73</v>
      </c>
      <c r="F287" s="165"/>
      <c r="G287" s="165"/>
      <c r="H287" s="165"/>
      <c r="I287" s="165"/>
      <c r="J287" s="165"/>
      <c r="K287" s="165"/>
      <c r="L287" s="165"/>
      <c r="M287" s="166"/>
      <c r="N287" s="167"/>
      <c r="O287" s="167"/>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BV287" s="1"/>
      <c r="BW287" s="1"/>
      <c r="BX287" s="1"/>
      <c r="BY287" s="1"/>
      <c r="BZ287" s="1"/>
      <c r="CA287" s="1"/>
      <c r="CB287" s="1"/>
      <c r="CC287" s="1"/>
      <c r="CD287" s="1"/>
    </row>
    <row r="288" spans="1:82">
      <c r="A288" s="1"/>
      <c r="B288" s="1"/>
      <c r="C288" s="142"/>
      <c r="D288" s="143"/>
      <c r="E288" s="175" t="s">
        <v>74</v>
      </c>
      <c r="F288" s="165"/>
      <c r="G288" s="165"/>
      <c r="H288" s="165"/>
      <c r="I288" s="165"/>
      <c r="J288" s="165"/>
      <c r="K288" s="165"/>
      <c r="L288" s="165"/>
      <c r="M288" s="166"/>
      <c r="N288" s="167"/>
      <c r="O288" s="167"/>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BV288" s="1"/>
      <c r="BW288" s="1"/>
      <c r="BX288" s="1"/>
      <c r="BY288" s="1"/>
      <c r="BZ288" s="1"/>
      <c r="CA288" s="1"/>
      <c r="CB288" s="1"/>
      <c r="CC288" s="1"/>
      <c r="CD288" s="1"/>
    </row>
    <row r="289" spans="1:82" ht="4.5" customHeight="1">
      <c r="A289" s="1"/>
      <c r="B289" s="1"/>
      <c r="C289" s="142"/>
      <c r="D289" s="143"/>
      <c r="E289" s="175"/>
      <c r="F289" s="165"/>
      <c r="G289" s="165"/>
      <c r="H289" s="165"/>
      <c r="I289" s="165"/>
      <c r="J289" s="165"/>
      <c r="K289" s="165"/>
      <c r="L289" s="165"/>
      <c r="M289" s="166"/>
      <c r="N289" s="167"/>
      <c r="O289" s="167"/>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BV289" s="1"/>
      <c r="BW289" s="1"/>
      <c r="BX289" s="1"/>
      <c r="BY289" s="1"/>
      <c r="BZ289" s="1"/>
      <c r="CA289" s="1"/>
      <c r="CB289" s="1"/>
      <c r="CC289" s="1"/>
      <c r="CD289" s="1"/>
    </row>
    <row r="290" spans="1:82" ht="4.5" customHeight="1">
      <c r="A290" s="1"/>
      <c r="B290" s="1"/>
      <c r="C290" s="142"/>
      <c r="D290" s="143"/>
      <c r="E290" s="175"/>
      <c r="F290" s="165"/>
      <c r="G290" s="165"/>
      <c r="H290" s="165"/>
      <c r="I290" s="165"/>
      <c r="J290" s="165"/>
      <c r="K290" s="165"/>
      <c r="L290" s="165"/>
      <c r="M290" s="166"/>
      <c r="N290" s="167"/>
      <c r="O290" s="167"/>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BV290" s="1"/>
      <c r="BW290" s="1"/>
      <c r="BX290" s="1"/>
      <c r="BY290" s="1"/>
      <c r="BZ290" s="1"/>
      <c r="CA290" s="1"/>
      <c r="CB290" s="1"/>
      <c r="CC290" s="1"/>
      <c r="CD290" s="1"/>
    </row>
    <row r="291" spans="1:82" ht="4.5" customHeight="1">
      <c r="A291" s="1"/>
      <c r="B291" s="1"/>
      <c r="C291" s="176"/>
      <c r="D291" s="177"/>
      <c r="E291" s="178"/>
      <c r="F291" s="179"/>
      <c r="G291" s="179"/>
      <c r="H291" s="179"/>
      <c r="I291" s="179"/>
      <c r="J291" s="179"/>
      <c r="K291" s="179"/>
      <c r="L291" s="179"/>
      <c r="M291" s="180"/>
      <c r="N291" s="167"/>
      <c r="O291" s="167"/>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BV291" s="1"/>
      <c r="BW291" s="1"/>
      <c r="BX291" s="1"/>
      <c r="BY291" s="1"/>
      <c r="BZ291" s="1"/>
      <c r="CA291" s="1"/>
      <c r="CB291" s="1"/>
      <c r="CC291" s="1"/>
      <c r="CD291" s="1"/>
    </row>
    <row r="292" spans="1:82" ht="4.5" customHeight="1">
      <c r="A292" s="1"/>
      <c r="B292" s="1"/>
      <c r="C292" s="170"/>
      <c r="D292" s="171"/>
      <c r="E292" s="172"/>
      <c r="F292" s="173"/>
      <c r="G292" s="173"/>
      <c r="H292" s="173"/>
      <c r="I292" s="173"/>
      <c r="J292" s="173"/>
      <c r="K292" s="173"/>
      <c r="L292" s="173"/>
      <c r="M292" s="174"/>
      <c r="N292" s="167"/>
      <c r="O292" s="167"/>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BV292" s="1"/>
      <c r="BW292" s="1"/>
      <c r="BX292" s="1"/>
      <c r="BY292" s="1"/>
      <c r="BZ292" s="1"/>
      <c r="CA292" s="1"/>
      <c r="CB292" s="1"/>
      <c r="CC292" s="1"/>
      <c r="CD292" s="1"/>
    </row>
    <row r="293" spans="1:82" ht="4.5" customHeight="1">
      <c r="A293" s="1"/>
      <c r="B293" s="1"/>
      <c r="C293" s="142"/>
      <c r="D293" s="143"/>
      <c r="E293" s="181"/>
      <c r="F293" s="165"/>
      <c r="G293" s="165"/>
      <c r="H293" s="165"/>
      <c r="I293" s="165"/>
      <c r="J293" s="165"/>
      <c r="K293" s="165"/>
      <c r="L293" s="165"/>
      <c r="M293" s="166"/>
      <c r="N293" s="167"/>
      <c r="O293" s="167"/>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BV293" s="1"/>
      <c r="BW293" s="1"/>
      <c r="BX293" s="1"/>
      <c r="BY293" s="1"/>
      <c r="BZ293" s="1"/>
      <c r="CA293" s="1"/>
      <c r="CB293" s="1"/>
      <c r="CC293" s="1"/>
      <c r="CD293" s="1"/>
    </row>
    <row r="294" spans="1:82" ht="12.75" customHeight="1">
      <c r="A294" s="1"/>
      <c r="B294" s="1"/>
      <c r="C294" s="142"/>
      <c r="D294" s="143"/>
      <c r="E294" s="145" t="s">
        <v>75</v>
      </c>
      <c r="F294" s="165"/>
      <c r="G294" s="165"/>
      <c r="H294" s="165"/>
      <c r="I294" s="165"/>
      <c r="J294" s="165"/>
      <c r="K294" s="165"/>
      <c r="L294" s="165"/>
      <c r="M294" s="166"/>
      <c r="N294" s="167"/>
      <c r="O294" s="167"/>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BV294" s="1"/>
      <c r="BW294" s="1"/>
      <c r="BX294" s="1"/>
      <c r="BY294" s="1"/>
      <c r="BZ294" s="1"/>
      <c r="CA294" s="1"/>
      <c r="CB294" s="1"/>
      <c r="CC294" s="1"/>
      <c r="CD294" s="1"/>
    </row>
    <row r="295" spans="1:82" ht="4.5" customHeight="1">
      <c r="A295" s="1"/>
      <c r="B295" s="1"/>
      <c r="C295" s="142"/>
      <c r="D295" s="143"/>
      <c r="E295" s="181"/>
      <c r="F295" s="165"/>
      <c r="G295" s="165"/>
      <c r="H295" s="165"/>
      <c r="I295" s="165"/>
      <c r="J295" s="165"/>
      <c r="K295" s="165"/>
      <c r="L295" s="165"/>
      <c r="M295" s="166"/>
      <c r="N295" s="167"/>
      <c r="O295" s="167"/>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BV295" s="1"/>
      <c r="BW295" s="1"/>
      <c r="BX295" s="1"/>
      <c r="BY295" s="1"/>
      <c r="BZ295" s="1"/>
      <c r="CA295" s="1"/>
      <c r="CB295" s="1"/>
      <c r="CC295" s="1"/>
      <c r="CD295" s="1"/>
    </row>
    <row r="296" spans="1:82" ht="12.75" customHeight="1">
      <c r="A296" s="1"/>
      <c r="B296" s="1"/>
      <c r="C296" s="142"/>
      <c r="D296" s="143"/>
      <c r="E296" s="182" t="s">
        <v>76</v>
      </c>
      <c r="F296" s="183"/>
      <c r="G296" s="183"/>
      <c r="H296" s="165"/>
      <c r="I296" s="165"/>
      <c r="J296" s="165"/>
      <c r="K296" s="165"/>
      <c r="L296" s="165"/>
      <c r="M296" s="166"/>
      <c r="N296" s="167"/>
      <c r="O296" s="167"/>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BV296" s="1"/>
      <c r="BW296" s="1"/>
      <c r="BX296" s="1"/>
      <c r="BY296" s="1"/>
      <c r="BZ296" s="1"/>
      <c r="CA296" s="1"/>
      <c r="CB296" s="1"/>
      <c r="CC296" s="1"/>
      <c r="CD296" s="1"/>
    </row>
    <row r="297" spans="1:82" ht="12.75" customHeight="1">
      <c r="A297" s="1"/>
      <c r="B297" s="1"/>
      <c r="C297" s="142"/>
      <c r="D297" s="143"/>
      <c r="E297" s="183" t="s">
        <v>77</v>
      </c>
      <c r="F297" s="183"/>
      <c r="G297" s="183"/>
      <c r="H297" s="165"/>
      <c r="I297" s="165"/>
      <c r="J297" s="165"/>
      <c r="K297" s="165"/>
      <c r="L297" s="165"/>
      <c r="M297" s="166"/>
      <c r="N297" s="167"/>
      <c r="O297" s="167"/>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BV297" s="1"/>
      <c r="BW297" s="1"/>
      <c r="BX297" s="1"/>
      <c r="BY297" s="1"/>
      <c r="BZ297" s="1"/>
      <c r="CA297" s="1"/>
      <c r="CB297" s="1"/>
      <c r="CC297" s="1"/>
      <c r="CD297" s="1"/>
    </row>
    <row r="298" spans="1:82" ht="12.75" customHeight="1">
      <c r="A298" s="1"/>
      <c r="B298" s="1"/>
      <c r="C298" s="142"/>
      <c r="D298" s="143"/>
      <c r="E298" s="184" t="s">
        <v>78</v>
      </c>
      <c r="F298" s="183"/>
      <c r="G298" s="183"/>
      <c r="H298" s="165"/>
      <c r="I298" s="165"/>
      <c r="J298" s="165"/>
      <c r="K298" s="165"/>
      <c r="L298" s="165"/>
      <c r="M298" s="166"/>
      <c r="N298" s="167"/>
      <c r="O298" s="167"/>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BV298" s="1"/>
      <c r="BW298" s="1"/>
      <c r="BX298" s="1"/>
      <c r="BY298" s="1"/>
      <c r="BZ298" s="1"/>
      <c r="CA298" s="1"/>
      <c r="CB298" s="1"/>
      <c r="CC298" s="1"/>
      <c r="CD298" s="1"/>
    </row>
    <row r="299" spans="1:82" ht="12.75" customHeight="1">
      <c r="A299" s="1"/>
      <c r="B299" s="1"/>
      <c r="C299" s="142"/>
      <c r="D299" s="143"/>
      <c r="E299" s="184" t="s">
        <v>79</v>
      </c>
      <c r="F299" s="183"/>
      <c r="G299" s="183"/>
      <c r="H299" s="165"/>
      <c r="I299" s="165"/>
      <c r="J299" s="165"/>
      <c r="K299" s="165"/>
      <c r="L299" s="165"/>
      <c r="M299" s="166"/>
      <c r="N299" s="167"/>
      <c r="O299" s="167"/>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BV299" s="1"/>
      <c r="BW299" s="1"/>
      <c r="BX299" s="1"/>
      <c r="BY299" s="1"/>
      <c r="BZ299" s="1"/>
      <c r="CA299" s="1"/>
      <c r="CB299" s="1"/>
      <c r="CC299" s="1"/>
      <c r="CD299" s="1"/>
    </row>
    <row r="300" spans="1:82" ht="9" customHeight="1">
      <c r="A300" s="1"/>
      <c r="B300" s="1"/>
      <c r="C300" s="142"/>
      <c r="D300" s="143"/>
      <c r="E300" s="183"/>
      <c r="F300" s="183"/>
      <c r="G300" s="183"/>
      <c r="H300" s="165"/>
      <c r="I300" s="165"/>
      <c r="J300" s="165"/>
      <c r="K300" s="165"/>
      <c r="L300" s="165"/>
      <c r="M300" s="166"/>
      <c r="N300" s="167"/>
      <c r="O300" s="167"/>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BV300" s="1"/>
      <c r="BW300" s="1"/>
      <c r="BX300" s="1"/>
      <c r="BY300" s="1"/>
      <c r="BZ300" s="1"/>
      <c r="CA300" s="1"/>
      <c r="CB300" s="1"/>
      <c r="CC300" s="1"/>
      <c r="CD300" s="1"/>
    </row>
    <row r="301" spans="1:82" ht="12.75" customHeight="1">
      <c r="A301" s="1"/>
      <c r="B301" s="1"/>
      <c r="C301" s="142"/>
      <c r="D301" s="143"/>
      <c r="E301" s="182" t="s">
        <v>80</v>
      </c>
      <c r="F301" s="183"/>
      <c r="G301" s="183"/>
      <c r="H301" s="165"/>
      <c r="I301" s="165"/>
      <c r="J301" s="165"/>
      <c r="K301" s="165"/>
      <c r="L301" s="165"/>
      <c r="M301" s="166"/>
      <c r="N301" s="167"/>
      <c r="O301" s="167"/>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BV301" s="1"/>
      <c r="BW301" s="1"/>
      <c r="BX301" s="1"/>
      <c r="BY301" s="1"/>
      <c r="BZ301" s="1"/>
      <c r="CA301" s="1"/>
      <c r="CB301" s="1"/>
      <c r="CC301" s="1"/>
      <c r="CD301" s="1"/>
    </row>
    <row r="302" spans="1:82" ht="12.75" customHeight="1">
      <c r="A302" s="1"/>
      <c r="B302" s="1"/>
      <c r="C302" s="142"/>
      <c r="D302" s="143"/>
      <c r="E302" s="183" t="s">
        <v>81</v>
      </c>
      <c r="F302" s="185"/>
      <c r="G302" s="185"/>
      <c r="H302" s="165"/>
      <c r="I302" s="165"/>
      <c r="J302" s="165"/>
      <c r="K302" s="165"/>
      <c r="L302" s="165"/>
      <c r="M302" s="166"/>
      <c r="N302" s="167"/>
      <c r="O302" s="167"/>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BV302" s="1"/>
      <c r="BW302" s="1"/>
      <c r="BX302" s="1"/>
      <c r="BY302" s="1"/>
      <c r="BZ302" s="1"/>
      <c r="CA302" s="1"/>
      <c r="CB302" s="1"/>
      <c r="CC302" s="1"/>
      <c r="CD302" s="1"/>
    </row>
    <row r="303" spans="1:82" ht="12.75" customHeight="1">
      <c r="A303" s="1"/>
      <c r="B303" s="1"/>
      <c r="C303" s="142"/>
      <c r="D303" s="143"/>
      <c r="E303" s="183" t="s">
        <v>83</v>
      </c>
      <c r="F303" s="165"/>
      <c r="G303" s="165"/>
      <c r="H303" s="165"/>
      <c r="I303" s="165"/>
      <c r="J303" s="165"/>
      <c r="K303" s="165"/>
      <c r="L303" s="165"/>
      <c r="M303" s="166"/>
      <c r="N303" s="167"/>
      <c r="O303" s="167"/>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BV303" s="1"/>
      <c r="BW303" s="1"/>
      <c r="BX303" s="1"/>
      <c r="BY303" s="1"/>
      <c r="BZ303" s="1"/>
      <c r="CA303" s="1"/>
      <c r="CB303" s="1"/>
      <c r="CC303" s="1"/>
      <c r="CD303" s="1"/>
    </row>
    <row r="304" spans="1:82" ht="4.5" customHeight="1">
      <c r="A304" s="1"/>
      <c r="B304" s="1"/>
      <c r="C304" s="142"/>
      <c r="D304" s="148"/>
      <c r="E304" s="169"/>
      <c r="F304" s="165"/>
      <c r="G304" s="165"/>
      <c r="H304" s="165"/>
      <c r="I304" s="165"/>
      <c r="J304" s="165"/>
      <c r="K304" s="165"/>
      <c r="L304" s="165"/>
      <c r="M304" s="166"/>
      <c r="N304" s="167"/>
      <c r="O304" s="167"/>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BV304" s="1"/>
      <c r="BW304" s="1"/>
      <c r="BX304" s="1"/>
      <c r="BY304" s="1"/>
      <c r="BZ304" s="1"/>
      <c r="CA304" s="1"/>
      <c r="CB304" s="1"/>
      <c r="CC304" s="1"/>
      <c r="CD304" s="1"/>
    </row>
    <row r="305" spans="1:82" ht="18" customHeight="1">
      <c r="A305" s="1"/>
      <c r="B305" s="1"/>
      <c r="C305" s="176"/>
      <c r="D305" s="177"/>
      <c r="E305" s="178"/>
      <c r="F305" s="179"/>
      <c r="G305" s="179"/>
      <c r="H305" s="179"/>
      <c r="I305" s="179"/>
      <c r="J305" s="179"/>
      <c r="K305" s="179"/>
      <c r="L305" s="179"/>
      <c r="M305" s="180"/>
      <c r="N305" s="167"/>
      <c r="O305" s="167"/>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BV305" s="1"/>
      <c r="BW305" s="1"/>
      <c r="BX305" s="1"/>
      <c r="BY305" s="1"/>
      <c r="BZ305" s="1"/>
      <c r="CA305" s="1"/>
      <c r="CB305" s="1"/>
      <c r="CC305" s="1"/>
      <c r="CD305" s="1"/>
    </row>
    <row r="306" spans="1:82" ht="18" customHeight="1">
      <c r="A306" s="1"/>
      <c r="B306" s="1"/>
      <c r="C306" s="126"/>
      <c r="D306" s="150"/>
      <c r="E306" s="186"/>
      <c r="F306" s="167"/>
      <c r="G306" s="167"/>
      <c r="H306" s="167"/>
      <c r="I306" s="167"/>
      <c r="J306" s="167"/>
      <c r="K306" s="167"/>
      <c r="L306" s="167"/>
      <c r="M306" s="167"/>
      <c r="N306" s="167"/>
      <c r="O306" s="167"/>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BV306" s="1"/>
      <c r="BW306" s="1"/>
      <c r="BX306" s="1"/>
      <c r="BY306" s="1"/>
      <c r="BZ306" s="1"/>
      <c r="CA306" s="1"/>
      <c r="CB306" s="1"/>
      <c r="CC306" s="1"/>
      <c r="CD306" s="1"/>
    </row>
    <row r="307" spans="1:82" ht="12.75" customHeight="1">
      <c r="A307" s="99"/>
      <c r="B307" s="99"/>
      <c r="C307" s="126"/>
      <c r="D307" s="126"/>
      <c r="E307" s="126"/>
      <c r="F307" s="126"/>
      <c r="G307" s="126"/>
      <c r="H307" s="126"/>
      <c r="I307" s="126"/>
      <c r="J307" s="126"/>
      <c r="K307" s="126"/>
      <c r="L307" s="126"/>
      <c r="M307" s="126"/>
      <c r="N307" s="126"/>
      <c r="O307" s="126"/>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BV307" s="1"/>
      <c r="BW307" s="1"/>
      <c r="BX307" s="1"/>
      <c r="BY307" s="1"/>
      <c r="BZ307" s="1"/>
      <c r="CA307" s="1"/>
      <c r="CB307" s="1"/>
      <c r="CC307" s="1"/>
      <c r="CD307" s="1"/>
    </row>
    <row r="308" spans="1:82" ht="12.75" customHeight="1">
      <c r="A308" s="99"/>
      <c r="B308" s="99"/>
      <c r="C308" s="126"/>
      <c r="D308" s="126"/>
      <c r="E308" s="126"/>
      <c r="F308" s="126"/>
      <c r="G308" s="126"/>
      <c r="H308" s="126"/>
      <c r="I308" s="126"/>
      <c r="J308" s="126"/>
      <c r="K308" s="126"/>
      <c r="L308" s="126"/>
      <c r="M308" s="126"/>
      <c r="N308" s="126"/>
      <c r="O308" s="126"/>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BV308" s="1"/>
      <c r="BW308" s="1"/>
      <c r="BX308" s="1"/>
      <c r="BY308" s="1"/>
      <c r="BZ308" s="1"/>
      <c r="CA308" s="1"/>
      <c r="CB308" s="1"/>
      <c r="CC308" s="1"/>
      <c r="CD308" s="1"/>
    </row>
    <row r="309" spans="1:82" ht="12.75" customHeight="1">
      <c r="A309" s="99"/>
      <c r="B309" s="99"/>
      <c r="C309" s="126"/>
      <c r="D309" s="126"/>
      <c r="E309" s="126"/>
      <c r="F309" s="126"/>
      <c r="G309" s="126"/>
      <c r="H309" s="126"/>
      <c r="I309" s="126"/>
      <c r="J309" s="126"/>
      <c r="K309" s="126"/>
      <c r="L309" s="126"/>
      <c r="M309" s="126"/>
      <c r="N309" s="126"/>
      <c r="O309" s="126"/>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BV309" s="1"/>
      <c r="BW309" s="1"/>
      <c r="BX309" s="1"/>
      <c r="BY309" s="1"/>
      <c r="BZ309" s="1"/>
      <c r="CA309" s="1"/>
      <c r="CB309" s="1"/>
      <c r="CC309" s="1"/>
      <c r="CD309" s="1"/>
    </row>
    <row r="310" spans="1:82" ht="12.75" customHeight="1">
      <c r="A310" s="99"/>
      <c r="B310" s="99"/>
      <c r="C310" s="126"/>
      <c r="D310" s="126"/>
      <c r="E310" s="126"/>
      <c r="F310" s="126"/>
      <c r="G310" s="126"/>
      <c r="H310" s="126"/>
      <c r="I310" s="126"/>
      <c r="J310" s="126"/>
      <c r="K310" s="126"/>
      <c r="L310" s="126"/>
      <c r="M310" s="126"/>
      <c r="N310" s="126"/>
      <c r="O310" s="126"/>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BV310" s="1"/>
      <c r="BW310" s="1"/>
      <c r="BX310" s="1"/>
      <c r="BY310" s="1"/>
      <c r="BZ310" s="1"/>
      <c r="CA310" s="1"/>
      <c r="CB310" s="1"/>
      <c r="CC310" s="1"/>
      <c r="CD310" s="1"/>
    </row>
    <row r="311" spans="1:82" ht="12.75" customHeight="1">
      <c r="A311" s="99"/>
      <c r="B311" s="99"/>
      <c r="C311" s="126"/>
      <c r="D311" s="126"/>
      <c r="E311" s="126"/>
      <c r="F311" s="126"/>
      <c r="G311" s="126"/>
      <c r="H311" s="126"/>
      <c r="I311" s="126"/>
      <c r="J311" s="126"/>
      <c r="K311" s="126"/>
      <c r="L311" s="126"/>
      <c r="M311" s="126"/>
      <c r="N311" s="126"/>
      <c r="O311" s="126"/>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BV311" s="1"/>
      <c r="BW311" s="1"/>
      <c r="BX311" s="1"/>
      <c r="BY311" s="1"/>
      <c r="BZ311" s="1"/>
      <c r="CA311" s="1"/>
      <c r="CB311" s="1"/>
      <c r="CC311" s="1"/>
      <c r="CD311" s="1"/>
    </row>
    <row r="312" spans="1:82" ht="12.75" customHeight="1">
      <c r="A312" s="99"/>
      <c r="B312" s="99"/>
      <c r="C312" s="126"/>
      <c r="D312" s="126"/>
      <c r="E312" s="126"/>
      <c r="F312" s="126"/>
      <c r="G312" s="126"/>
      <c r="H312" s="126"/>
      <c r="I312" s="126"/>
      <c r="J312" s="126"/>
      <c r="K312" s="126"/>
      <c r="L312" s="126"/>
      <c r="M312" s="126"/>
      <c r="N312" s="126"/>
      <c r="O312" s="126"/>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BV312" s="1"/>
      <c r="BW312" s="1"/>
      <c r="BX312" s="1"/>
      <c r="BY312" s="1"/>
      <c r="BZ312" s="1"/>
      <c r="CA312" s="1"/>
      <c r="CB312" s="1"/>
      <c r="CC312" s="1"/>
      <c r="CD312" s="1"/>
    </row>
    <row r="313" spans="1:82" ht="12.75" customHeight="1">
      <c r="A313" s="99"/>
      <c r="B313" s="99"/>
      <c r="C313" s="126"/>
      <c r="D313" s="126"/>
      <c r="E313" s="126"/>
      <c r="F313" s="126"/>
      <c r="G313" s="126"/>
      <c r="H313" s="126"/>
      <c r="I313" s="126"/>
      <c r="J313" s="126"/>
      <c r="K313" s="126"/>
      <c r="L313" s="126"/>
      <c r="M313" s="126"/>
      <c r="N313" s="126"/>
      <c r="O313" s="126"/>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BV313" s="1"/>
      <c r="BW313" s="1"/>
      <c r="BX313" s="1"/>
      <c r="BY313" s="1"/>
      <c r="BZ313" s="1"/>
      <c r="CA313" s="1"/>
      <c r="CB313" s="1"/>
      <c r="CC313" s="1"/>
      <c r="CD313" s="1"/>
    </row>
    <row r="314" spans="1:82" ht="12.75" customHeight="1">
      <c r="A314" s="99"/>
      <c r="B314" s="99"/>
      <c r="C314" s="126"/>
      <c r="D314" s="126"/>
      <c r="E314" s="126"/>
      <c r="F314" s="126"/>
      <c r="G314" s="126"/>
      <c r="H314" s="126"/>
      <c r="I314" s="126"/>
      <c r="J314" s="126"/>
      <c r="K314" s="126"/>
      <c r="L314" s="126"/>
      <c r="M314" s="126"/>
      <c r="N314" s="126"/>
      <c r="O314" s="126"/>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BV314" s="1"/>
      <c r="BW314" s="1"/>
      <c r="BX314" s="1"/>
      <c r="BY314" s="1"/>
      <c r="BZ314" s="1"/>
      <c r="CA314" s="1"/>
      <c r="CB314" s="1"/>
      <c r="CC314" s="1"/>
      <c r="CD314" s="1"/>
    </row>
    <row r="315" spans="1:82" ht="12.75" customHeight="1">
      <c r="A315" s="99"/>
      <c r="B315" s="99"/>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BV315" s="1"/>
      <c r="BW315" s="1"/>
      <c r="BX315" s="1"/>
      <c r="BY315" s="1"/>
      <c r="BZ315" s="1"/>
      <c r="CA315" s="1"/>
      <c r="CB315" s="1"/>
      <c r="CC315" s="1"/>
      <c r="CD315" s="1"/>
    </row>
    <row r="316" spans="1:82" ht="12.75" customHeight="1">
      <c r="A316" s="99"/>
      <c r="B316" s="99"/>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BV316" s="1"/>
      <c r="BW316" s="1"/>
      <c r="BX316" s="1"/>
      <c r="BY316" s="1"/>
      <c r="BZ316" s="1"/>
      <c r="CA316" s="1"/>
      <c r="CB316" s="1"/>
      <c r="CC316" s="1"/>
      <c r="CD316" s="1"/>
    </row>
    <row r="317" spans="1:82" ht="12.75" customHeight="1">
      <c r="A317" s="99"/>
      <c r="B317" s="99"/>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BV317" s="1"/>
      <c r="BW317" s="1"/>
      <c r="BX317" s="1"/>
      <c r="BY317" s="1"/>
      <c r="BZ317" s="1"/>
      <c r="CA317" s="1"/>
      <c r="CB317" s="1"/>
      <c r="CC317" s="1"/>
      <c r="CD317" s="1"/>
    </row>
    <row r="318" spans="1:82" ht="12.75" customHeight="1">
      <c r="A318" s="99"/>
      <c r="B318" s="99"/>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BV318" s="1"/>
      <c r="BW318" s="1"/>
      <c r="BX318" s="1"/>
      <c r="BY318" s="1"/>
      <c r="BZ318" s="1"/>
      <c r="CA318" s="1"/>
      <c r="CB318" s="1"/>
      <c r="CC318" s="1"/>
      <c r="CD318" s="1"/>
    </row>
    <row r="319" spans="1:82" ht="12.75" customHeight="1">
      <c r="A319" s="99"/>
      <c r="B319" s="99"/>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BV319" s="1"/>
      <c r="BW319" s="1"/>
      <c r="BX319" s="1"/>
      <c r="BY319" s="1"/>
      <c r="BZ319" s="1"/>
      <c r="CA319" s="1"/>
      <c r="CB319" s="1"/>
      <c r="CC319" s="1"/>
      <c r="CD319" s="1"/>
    </row>
    <row r="320" spans="1:82" ht="12.75" customHeight="1">
      <c r="A320" s="99"/>
      <c r="B320" s="99"/>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BV320" s="1"/>
      <c r="BW320" s="1"/>
      <c r="BX320" s="1"/>
      <c r="BY320" s="1"/>
      <c r="BZ320" s="1"/>
      <c r="CA320" s="1"/>
      <c r="CB320" s="1"/>
      <c r="CC320" s="1"/>
      <c r="CD320" s="1"/>
    </row>
    <row r="321" spans="1:82" ht="12.75" customHeight="1">
      <c r="A321" s="99"/>
      <c r="B321" s="99"/>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BV321" s="1"/>
      <c r="BW321" s="1"/>
      <c r="BX321" s="1"/>
      <c r="BY321" s="1"/>
      <c r="BZ321" s="1"/>
      <c r="CA321" s="1"/>
      <c r="CB321" s="1"/>
      <c r="CC321" s="1"/>
      <c r="CD321" s="1"/>
    </row>
    <row r="322" spans="1:82" ht="12.75" customHeight="1">
      <c r="A322" s="99"/>
      <c r="B322" s="99"/>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BV322" s="1"/>
      <c r="BW322" s="1"/>
      <c r="BX322" s="1"/>
      <c r="BY322" s="1"/>
      <c r="BZ322" s="1"/>
      <c r="CA322" s="1"/>
      <c r="CB322" s="1"/>
      <c r="CC322" s="1"/>
      <c r="CD322" s="1"/>
    </row>
    <row r="323" spans="1:82" ht="12.75" customHeight="1">
      <c r="A323" s="99"/>
      <c r="B323" s="99"/>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BV323" s="1"/>
      <c r="BW323" s="1"/>
      <c r="BX323" s="1"/>
      <c r="BY323" s="1"/>
      <c r="BZ323" s="1"/>
      <c r="CA323" s="1"/>
      <c r="CB323" s="1"/>
      <c r="CC323" s="1"/>
      <c r="CD323" s="1"/>
    </row>
    <row r="324" spans="1:82" ht="12.75" customHeight="1">
      <c r="A324" s="99"/>
      <c r="B324" s="99"/>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BV324" s="1"/>
      <c r="BW324" s="1"/>
      <c r="BX324" s="1"/>
      <c r="BY324" s="1"/>
      <c r="BZ324" s="1"/>
      <c r="CA324" s="1"/>
      <c r="CB324" s="1"/>
      <c r="CC324" s="1"/>
      <c r="CD324" s="1"/>
    </row>
    <row r="325" spans="1:82" ht="12.75" customHeight="1">
      <c r="A325" s="99"/>
      <c r="B325" s="99"/>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BV325" s="1"/>
      <c r="BW325" s="1"/>
      <c r="BX325" s="1"/>
      <c r="BY325" s="1"/>
      <c r="BZ325" s="1"/>
      <c r="CA325" s="1"/>
      <c r="CB325" s="1"/>
      <c r="CC325" s="1"/>
      <c r="CD325" s="1"/>
    </row>
    <row r="326" spans="1:82" ht="12.75" customHeight="1">
      <c r="A326" s="99"/>
      <c r="B326" s="99"/>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BV326" s="1"/>
      <c r="BW326" s="1"/>
      <c r="BX326" s="1"/>
      <c r="BY326" s="1"/>
      <c r="BZ326" s="1"/>
      <c r="CA326" s="1"/>
      <c r="CB326" s="1"/>
      <c r="CC326" s="1"/>
      <c r="CD326" s="1"/>
    </row>
    <row r="327" spans="1:82" ht="12.75" customHeight="1">
      <c r="A327" s="99"/>
      <c r="B327" s="99"/>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BV327" s="1"/>
      <c r="BW327" s="1"/>
      <c r="BX327" s="1"/>
      <c r="BY327" s="1"/>
      <c r="BZ327" s="1"/>
      <c r="CA327" s="1"/>
      <c r="CB327" s="1"/>
      <c r="CC327" s="1"/>
      <c r="CD327" s="1"/>
    </row>
    <row r="328" spans="1:82" ht="12.75" customHeight="1">
      <c r="A328" s="99"/>
      <c r="B328" s="99"/>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BV328" s="1"/>
      <c r="BW328" s="1"/>
      <c r="BX328" s="1"/>
      <c r="BY328" s="1"/>
      <c r="BZ328" s="1"/>
      <c r="CA328" s="1"/>
      <c r="CB328" s="1"/>
      <c r="CC328" s="1"/>
      <c r="CD328" s="1"/>
    </row>
    <row r="329" spans="1:82" ht="12.75" customHeight="1">
      <c r="A329" s="99"/>
      <c r="B329" s="99"/>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BV329" s="1"/>
      <c r="BW329" s="1"/>
      <c r="BX329" s="1"/>
      <c r="BY329" s="1"/>
      <c r="BZ329" s="1"/>
      <c r="CA329" s="1"/>
      <c r="CB329" s="1"/>
      <c r="CC329" s="1"/>
      <c r="CD329" s="1"/>
    </row>
    <row r="330" spans="1:82" ht="12.75" customHeight="1">
      <c r="A330" s="99"/>
      <c r="B330" s="99"/>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BV330" s="1"/>
      <c r="BW330" s="1"/>
      <c r="BX330" s="1"/>
      <c r="BY330" s="1"/>
      <c r="BZ330" s="1"/>
      <c r="CA330" s="1"/>
      <c r="CB330" s="1"/>
      <c r="CC330" s="1"/>
      <c r="CD330" s="1"/>
    </row>
    <row r="331" spans="1:82" ht="12.75" customHeight="1">
      <c r="A331" s="99"/>
      <c r="B331" s="99"/>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BV331" s="1"/>
      <c r="BW331" s="1"/>
      <c r="BX331" s="1"/>
      <c r="BY331" s="1"/>
      <c r="BZ331" s="1"/>
      <c r="CA331" s="1"/>
      <c r="CB331" s="1"/>
      <c r="CC331" s="1"/>
      <c r="CD331" s="1"/>
    </row>
    <row r="332" spans="1:82" ht="12.75" customHeight="1">
      <c r="A332" s="99"/>
      <c r="B332" s="99"/>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BV332" s="1"/>
      <c r="BW332" s="1"/>
      <c r="BX332" s="1"/>
      <c r="BY332" s="1"/>
      <c r="BZ332" s="1"/>
      <c r="CA332" s="1"/>
      <c r="CB332" s="1"/>
      <c r="CC332" s="1"/>
      <c r="CD332" s="1"/>
    </row>
    <row r="333" spans="1:82" ht="12.75" customHeight="1">
      <c r="A333" s="199"/>
      <c r="B333" s="199"/>
      <c r="C333" s="200"/>
      <c r="D333" s="201"/>
      <c r="E333" s="201"/>
      <c r="F333" s="201"/>
      <c r="G333" s="201"/>
      <c r="H333" s="201"/>
      <c r="I333" s="201"/>
      <c r="J333" s="201"/>
      <c r="K333" s="201"/>
      <c r="L333" s="201"/>
      <c r="M333" s="201"/>
      <c r="N333" s="201"/>
      <c r="O333" s="20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BV333" s="1"/>
      <c r="BW333" s="1"/>
      <c r="BX333" s="1"/>
      <c r="BY333" s="1"/>
      <c r="BZ333" s="1"/>
      <c r="CA333" s="1"/>
      <c r="CB333" s="1"/>
      <c r="CC333" s="1"/>
      <c r="CD333" s="1"/>
    </row>
    <row r="334" spans="1:82" ht="12.75" customHeight="1">
      <c r="A334" s="199"/>
      <c r="B334" s="199"/>
      <c r="C334" s="201"/>
      <c r="D334" s="201"/>
      <c r="E334" s="201"/>
      <c r="F334" s="201"/>
      <c r="G334" s="201"/>
      <c r="H334" s="201"/>
      <c r="I334" s="201"/>
      <c r="J334" s="201"/>
      <c r="K334" s="201"/>
      <c r="L334" s="201"/>
      <c r="M334" s="201"/>
      <c r="N334" s="201"/>
      <c r="O334" s="20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BV334" s="1"/>
      <c r="BW334" s="1"/>
      <c r="BX334" s="1"/>
      <c r="BY334" s="1"/>
      <c r="BZ334" s="1"/>
      <c r="CA334" s="1"/>
      <c r="CB334" s="1"/>
      <c r="CC334" s="1"/>
      <c r="CD334" s="1"/>
    </row>
    <row r="335" spans="1:82" ht="12.75" customHeight="1">
      <c r="A335" s="199"/>
      <c r="B335" s="199"/>
      <c r="C335" s="201"/>
      <c r="D335" s="201"/>
      <c r="E335" s="201"/>
      <c r="F335" s="201"/>
      <c r="G335" s="201"/>
      <c r="H335" s="201"/>
      <c r="I335" s="201"/>
      <c r="J335" s="201"/>
      <c r="K335" s="201"/>
      <c r="L335" s="201"/>
      <c r="M335" s="201"/>
      <c r="N335" s="201"/>
      <c r="O335" s="20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BV335" s="1"/>
      <c r="BW335" s="1"/>
      <c r="BX335" s="1"/>
      <c r="BY335" s="1"/>
      <c r="BZ335" s="1"/>
      <c r="CA335" s="1"/>
      <c r="CB335" s="1"/>
      <c r="CC335" s="1"/>
      <c r="CD335" s="1"/>
    </row>
    <row r="336" spans="1:82" ht="12.75" customHeight="1">
      <c r="A336" s="99"/>
      <c r="B336" s="99"/>
      <c r="C336" s="201"/>
      <c r="D336" s="201"/>
      <c r="E336" s="201"/>
      <c r="F336" s="201"/>
      <c r="G336" s="201"/>
      <c r="H336" s="201"/>
      <c r="I336" s="201"/>
      <c r="J336" s="201"/>
      <c r="K336" s="201"/>
      <c r="L336" s="201"/>
      <c r="M336" s="201"/>
      <c r="N336" s="201"/>
      <c r="O336" s="20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BV336" s="1"/>
      <c r="BW336" s="1"/>
      <c r="BX336" s="1"/>
      <c r="BY336" s="1"/>
      <c r="BZ336" s="1"/>
      <c r="CA336" s="1"/>
      <c r="CB336" s="1"/>
      <c r="CC336" s="1"/>
      <c r="CD336" s="1"/>
    </row>
    <row r="337" spans="1:82" ht="12.75" customHeight="1">
      <c r="A337" s="99"/>
      <c r="B337" s="99"/>
      <c r="C337" s="201"/>
      <c r="D337" s="201"/>
      <c r="E337" s="201"/>
      <c r="F337" s="201"/>
      <c r="G337" s="201"/>
      <c r="H337" s="201"/>
      <c r="I337" s="201"/>
      <c r="J337" s="201"/>
      <c r="K337" s="201"/>
      <c r="L337" s="201"/>
      <c r="M337" s="201"/>
      <c r="N337" s="201"/>
      <c r="O337" s="20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BV337" s="1"/>
      <c r="BW337" s="1"/>
      <c r="BX337" s="1"/>
      <c r="BY337" s="1"/>
      <c r="BZ337" s="1"/>
      <c r="CA337" s="1"/>
      <c r="CB337" s="1"/>
      <c r="CC337" s="1"/>
      <c r="CD337" s="1"/>
    </row>
    <row r="338" spans="1:82" ht="12.75" customHeight="1">
      <c r="A338" s="99"/>
      <c r="B338" s="99"/>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BV338" s="1"/>
      <c r="BW338" s="1"/>
      <c r="BX338" s="1"/>
      <c r="BY338" s="1"/>
      <c r="BZ338" s="1"/>
      <c r="CA338" s="1"/>
      <c r="CB338" s="1"/>
      <c r="CC338" s="1"/>
      <c r="CD338" s="1"/>
    </row>
    <row r="339" spans="1:82" ht="12.75" customHeight="1">
      <c r="A339" s="99"/>
      <c r="B339" s="99"/>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BV339" s="1"/>
      <c r="BW339" s="1"/>
      <c r="BX339" s="1"/>
      <c r="BY339" s="1"/>
      <c r="BZ339" s="1"/>
      <c r="CA339" s="1"/>
      <c r="CB339" s="1"/>
      <c r="CC339" s="1"/>
      <c r="CD339" s="1"/>
    </row>
    <row r="340" spans="1:82" ht="21" customHeight="1">
      <c r="A340" s="99"/>
      <c r="B340" s="99"/>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BV340" s="1"/>
      <c r="BW340" s="1"/>
      <c r="BX340" s="1"/>
      <c r="BY340" s="1"/>
      <c r="BZ340" s="1"/>
      <c r="CA340" s="1"/>
      <c r="CB340" s="1"/>
      <c r="CC340" s="1"/>
      <c r="CD340" s="1"/>
    </row>
    <row r="341" spans="1:82" ht="21" customHeight="1">
      <c r="A341" s="99"/>
      <c r="B341" s="99"/>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BV341" s="1"/>
      <c r="BW341" s="1"/>
      <c r="BX341" s="1"/>
      <c r="BY341" s="1"/>
      <c r="BZ341" s="1"/>
      <c r="CA341" s="1"/>
      <c r="CB341" s="1"/>
      <c r="CC341" s="1"/>
      <c r="CD341" s="1"/>
    </row>
    <row r="342" spans="1:82" ht="21" customHeight="1">
      <c r="A342" s="99"/>
      <c r="B342" s="99"/>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BV342" s="1"/>
      <c r="BW342" s="1"/>
      <c r="BX342" s="1"/>
      <c r="BY342" s="1"/>
      <c r="BZ342" s="1"/>
      <c r="CA342" s="1"/>
      <c r="CB342" s="1"/>
      <c r="CC342" s="1"/>
      <c r="CD342" s="1"/>
    </row>
    <row r="343" spans="1:82" ht="21" customHeight="1">
      <c r="A343" s="99"/>
      <c r="B343" s="99"/>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BV343" s="1"/>
      <c r="BW343" s="1"/>
      <c r="BX343" s="1"/>
      <c r="BY343" s="1"/>
      <c r="BZ343" s="1"/>
      <c r="CA343" s="1"/>
      <c r="CB343" s="1"/>
      <c r="CC343" s="1"/>
      <c r="CD343" s="1"/>
    </row>
    <row r="344" spans="1:82" ht="21" customHeight="1">
      <c r="A344" s="99"/>
      <c r="B344" s="99"/>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BV344" s="1"/>
      <c r="BW344" s="1"/>
      <c r="BX344" s="1"/>
      <c r="BY344" s="1"/>
      <c r="BZ344" s="1"/>
      <c r="CA344" s="1"/>
      <c r="CB344" s="1"/>
      <c r="CC344" s="1"/>
      <c r="CD344" s="1"/>
    </row>
    <row r="345" spans="1:82" ht="21" customHeight="1">
      <c r="A345" s="99"/>
      <c r="B345" s="99"/>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BV345" s="1"/>
      <c r="BW345" s="1"/>
      <c r="BX345" s="1"/>
      <c r="BY345" s="1"/>
      <c r="BZ345" s="1"/>
      <c r="CA345" s="1"/>
      <c r="CB345" s="1"/>
      <c r="CC345" s="1"/>
      <c r="CD345" s="1"/>
    </row>
    <row r="346" spans="1:82" ht="21" customHeight="1">
      <c r="A346" s="99"/>
      <c r="B346" s="99"/>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BV346" s="1"/>
      <c r="BW346" s="1"/>
      <c r="BX346" s="1"/>
      <c r="BY346" s="1"/>
      <c r="BZ346" s="1"/>
      <c r="CA346" s="1"/>
      <c r="CB346" s="1"/>
      <c r="CC346" s="1"/>
      <c r="CD346" s="1"/>
    </row>
    <row r="347" spans="1:82" ht="6.75" customHeight="1">
      <c r="A347" s="99"/>
      <c r="B347" s="99"/>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row>
    <row r="348" spans="1:82" ht="12.75" customHeight="1">
      <c r="A348" s="99"/>
      <c r="B348" s="99"/>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row>
    <row r="349" spans="1:82" ht="12.75" customHeight="1">
      <c r="A349" s="99"/>
      <c r="B349" s="99"/>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row>
    <row r="350" spans="1:82" ht="12.75" customHeight="1">
      <c r="A350" s="99"/>
      <c r="B350" s="99"/>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row>
    <row r="351" spans="1:82" ht="12.75" customHeight="1">
      <c r="A351" s="99"/>
      <c r="B351" s="99"/>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row>
    <row r="352" spans="1:82" ht="12.75" customHeight="1">
      <c r="A352" s="99"/>
      <c r="B352" s="99"/>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row>
    <row r="353" spans="1:82" ht="12.75" customHeight="1">
      <c r="A353" s="99"/>
      <c r="B353" s="99"/>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row>
    <row r="354" spans="1:82" ht="12.75" customHeight="1">
      <c r="A354" s="99"/>
      <c r="B354" s="99"/>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row>
    <row r="355" spans="1:82" ht="12.75" customHeight="1">
      <c r="A355" s="99"/>
      <c r="B355" s="99"/>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row>
    <row r="356" spans="1:82" ht="12.75" customHeight="1">
      <c r="A356" s="99"/>
      <c r="B356" s="99"/>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row>
    <row r="357" spans="1:82" ht="12.75" customHeight="1">
      <c r="A357" s="99"/>
      <c r="B357" s="99"/>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row>
    <row r="358" spans="1:82" ht="12.75" customHeight="1">
      <c r="A358" s="99"/>
      <c r="B358" s="99"/>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row>
    <row r="359" spans="1:82" ht="12.75" customHeight="1">
      <c r="A359" s="99"/>
      <c r="B359" s="99"/>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row>
    <row r="360" spans="1:82" ht="12.75" customHeight="1">
      <c r="A360" s="99"/>
      <c r="B360" s="99"/>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row>
    <row r="361" spans="1:82" ht="12.75" customHeight="1">
      <c r="A361" s="99"/>
      <c r="B361" s="99"/>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row>
    <row r="362" spans="1:82" ht="12.75" customHeight="1">
      <c r="A362" s="99"/>
      <c r="B362" s="99"/>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row>
    <row r="363" spans="1:82" ht="12.75" customHeight="1">
      <c r="A363" s="99"/>
      <c r="B363" s="99"/>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row>
    <row r="364" spans="1:82" ht="12.75" customHeight="1">
      <c r="A364" s="99"/>
      <c r="B364" s="99"/>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row>
    <row r="365" spans="1:82" ht="12.75" customHeight="1">
      <c r="A365" s="99"/>
      <c r="B365" s="99"/>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row>
    <row r="366" spans="1:82" ht="12.75" customHeight="1">
      <c r="A366" s="99"/>
      <c r="B366" s="99"/>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row>
    <row r="367" spans="1:82" ht="12.75" customHeight="1">
      <c r="A367" s="99"/>
      <c r="B367" s="99"/>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row>
    <row r="368" spans="1:82" ht="12.75" customHeight="1">
      <c r="A368" s="99"/>
      <c r="B368" s="99"/>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row>
    <row r="369" spans="1:82" ht="12.75" customHeight="1">
      <c r="A369" s="99"/>
      <c r="B369" s="99"/>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row>
    <row r="370" spans="1:82" ht="12.75" customHeight="1">
      <c r="A370" s="99"/>
      <c r="B370" s="99"/>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row>
    <row r="371" spans="1:82" ht="12.75" customHeight="1">
      <c r="A371" s="99"/>
      <c r="B371" s="99"/>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row>
    <row r="372" spans="1:82" ht="12.75" customHeight="1">
      <c r="A372" s="99"/>
      <c r="B372" s="99"/>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row>
    <row r="373" spans="1:82" ht="12.75" customHeight="1">
      <c r="A373" s="99"/>
      <c r="B373" s="99"/>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row>
    <row r="374" spans="1:82" ht="12.75" customHeight="1">
      <c r="A374" s="99"/>
      <c r="B374" s="99"/>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row>
    <row r="375" spans="1:82" ht="12.75" customHeight="1">
      <c r="A375" s="99"/>
      <c r="B375" s="99"/>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row>
    <row r="376" spans="1:82" ht="12.75" customHeight="1">
      <c r="A376" s="99"/>
      <c r="B376" s="99"/>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82" ht="12.75" customHeight="1">
      <c r="A377" s="99"/>
      <c r="B377" s="99"/>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82" ht="12.75" customHeight="1">
      <c r="A378" s="99"/>
      <c r="B378" s="99"/>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82" ht="12.75" customHeight="1">
      <c r="A379" s="99"/>
      <c r="B379" s="99"/>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82" ht="12.75" customHeight="1">
      <c r="A380" s="99"/>
      <c r="B380" s="99"/>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82" ht="12.75" customHeight="1">
      <c r="A381" s="99"/>
      <c r="B381" s="99"/>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82" ht="12.75" customHeight="1">
      <c r="A382" s="99"/>
      <c r="B382" s="99"/>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82" ht="12.75" customHeight="1">
      <c r="A383" s="99"/>
      <c r="B383" s="99"/>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82" ht="12.75" customHeight="1">
      <c r="A384" s="99"/>
      <c r="B384" s="99"/>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ht="12.75" customHeight="1">
      <c r="A385" s="99"/>
      <c r="B385" s="99"/>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ht="12.75" customHeight="1">
      <c r="A386" s="99"/>
      <c r="B386" s="99"/>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ht="12.75" customHeight="1">
      <c r="A387" s="99"/>
      <c r="B387" s="99"/>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ht="12.75" customHeight="1">
      <c r="A388" s="99"/>
      <c r="B388" s="99"/>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ht="12.75" customHeight="1">
      <c r="A389" s="99"/>
      <c r="B389" s="99"/>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ht="12.75" customHeight="1">
      <c r="A390" s="99"/>
      <c r="B390" s="99"/>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1:42" ht="12.75" customHeight="1">
      <c r="A391" s="99"/>
      <c r="B391" s="99"/>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1:42" ht="12.75" customHeight="1">
      <c r="A392" s="99"/>
      <c r="B392" s="99"/>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1:42" ht="12.75" customHeight="1">
      <c r="A393" s="99"/>
      <c r="B393" s="99"/>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1:42" ht="12.75" customHeight="1">
      <c r="A394" s="99"/>
      <c r="B394" s="99"/>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1:42" ht="12.75" customHeight="1">
      <c r="A395" s="99"/>
      <c r="B395" s="99"/>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1:42" ht="12.75" customHeight="1">
      <c r="A396" s="99"/>
      <c r="B396" s="99"/>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1:42" ht="12.75" customHeight="1">
      <c r="A397" s="99"/>
      <c r="B397" s="99"/>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1:42" ht="12.75" customHeight="1">
      <c r="A398" s="99"/>
      <c r="B398" s="99"/>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1:42" ht="12.75" customHeight="1">
      <c r="A399" s="99"/>
      <c r="B399" s="99"/>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1:42" ht="12.75" customHeight="1">
      <c r="A400" s="99"/>
      <c r="B400" s="99"/>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1:42" ht="12.75" customHeight="1">
      <c r="A401" s="99"/>
      <c r="B401" s="99"/>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1:42" ht="12.75" customHeight="1">
      <c r="A402" s="99"/>
      <c r="B402" s="99"/>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1:42" ht="12.75" customHeight="1">
      <c r="A403" s="99"/>
      <c r="B403" s="99"/>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1:42" ht="12.75" customHeight="1">
      <c r="A404" s="99"/>
      <c r="B404" s="99"/>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1:42" ht="12.75" customHeight="1">
      <c r="A405" s="99"/>
      <c r="B405" s="99"/>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1:42" ht="12.75" customHeight="1">
      <c r="A406" s="99"/>
      <c r="B406" s="99"/>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1:42" ht="12.75" customHeight="1">
      <c r="A407" s="99"/>
      <c r="B407" s="99"/>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1:42" ht="12.75" customHeight="1">
      <c r="A408" s="99"/>
      <c r="B408" s="99"/>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1:42" ht="12.75" customHeight="1">
      <c r="A409" s="99"/>
      <c r="B409" s="99"/>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1:42" ht="12.75" customHeight="1">
      <c r="A410" s="99"/>
      <c r="B410" s="99"/>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1:42" ht="12.75" customHeight="1">
      <c r="A411" s="99"/>
      <c r="B411" s="99"/>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spans="1:42" ht="12.75" customHeight="1">
      <c r="A412" s="99"/>
      <c r="B412" s="99"/>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spans="1:42" ht="12.75" customHeight="1">
      <c r="A413" s="99"/>
      <c r="B413" s="99"/>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spans="1:42" ht="12.75" customHeight="1">
      <c r="A414" s="99"/>
      <c r="B414" s="99"/>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spans="1:42" ht="12.75" customHeight="1">
      <c r="A415" s="99"/>
      <c r="B415" s="99"/>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spans="1:42" ht="12.75" customHeight="1">
      <c r="A416" s="99"/>
      <c r="B416" s="99"/>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spans="1:42" ht="12.75" customHeight="1">
      <c r="A417" s="99"/>
      <c r="B417" s="99"/>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spans="1:42" ht="12.75" customHeight="1">
      <c r="A418" s="99"/>
      <c r="B418" s="99"/>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spans="1:42" ht="12.75" customHeight="1">
      <c r="A419" s="99"/>
      <c r="B419" s="99"/>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spans="1:42" ht="12.75" customHeight="1">
      <c r="A420" s="99"/>
      <c r="B420" s="99"/>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spans="1:42" ht="12.75" customHeight="1">
      <c r="A421" s="99"/>
      <c r="B421" s="99"/>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spans="1:42" ht="12.75" customHeight="1">
      <c r="A422" s="99"/>
      <c r="B422" s="99"/>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spans="1:42" ht="12.75" customHeight="1">
      <c r="A423" s="99"/>
      <c r="B423" s="99"/>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spans="1:42" ht="12.75" customHeight="1">
      <c r="A424" s="99"/>
      <c r="B424" s="99"/>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spans="1:42" ht="12.75" customHeight="1">
      <c r="A425" s="99"/>
      <c r="B425" s="99"/>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spans="1:42" ht="12.75" customHeight="1">
      <c r="A426" s="99"/>
      <c r="B426" s="99"/>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spans="1:42" ht="12.75" customHeight="1">
      <c r="A427" s="99"/>
      <c r="B427" s="99"/>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spans="1:42" ht="12.75" customHeight="1">
      <c r="A428" s="99"/>
      <c r="B428" s="99"/>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spans="1:42" ht="12.75" customHeight="1">
      <c r="A429" s="99"/>
      <c r="B429" s="99"/>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spans="1:42" ht="12.75" customHeight="1">
      <c r="A430" s="99"/>
      <c r="B430" s="99"/>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spans="1:42" ht="12.75" customHeight="1">
      <c r="A431" s="99"/>
      <c r="B431" s="99"/>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spans="1:42" ht="12.75" customHeight="1">
      <c r="A432" s="99"/>
      <c r="B432" s="99"/>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spans="1:42" ht="12.75" customHeight="1">
      <c r="A433" s="99"/>
      <c r="B433" s="99"/>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spans="1:42" ht="12.75" customHeight="1">
      <c r="A434" s="99"/>
      <c r="B434" s="99"/>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spans="1:42" ht="12.75" customHeight="1">
      <c r="A435" s="99"/>
      <c r="B435" s="99"/>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spans="1:42" ht="12.75" customHeight="1">
      <c r="A436" s="99"/>
      <c r="B436" s="99"/>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spans="1:42" ht="12.75" customHeight="1">
      <c r="A437" s="99"/>
      <c r="B437" s="99"/>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spans="1:42" ht="12.75" customHeight="1">
      <c r="A438" s="99"/>
      <c r="B438" s="99"/>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spans="1:42" ht="12.75" customHeight="1">
      <c r="A439" s="99"/>
      <c r="B439" s="99"/>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spans="1:42" ht="12.75" customHeight="1">
      <c r="A440" s="99"/>
      <c r="B440" s="99"/>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spans="1:42" ht="12.75" customHeight="1">
      <c r="A441" s="99"/>
      <c r="B441" s="99"/>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spans="1:42" ht="12.75" customHeight="1">
      <c r="A442" s="99"/>
      <c r="B442" s="99"/>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spans="1:42" ht="12.75" customHeight="1">
      <c r="A443" s="99"/>
      <c r="B443" s="99"/>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spans="1:42" ht="12.75" customHeight="1">
      <c r="A444" s="99"/>
      <c r="B444" s="99"/>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spans="1:42" ht="12.75" customHeight="1">
      <c r="A445" s="99"/>
      <c r="B445" s="99"/>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spans="1:42" ht="12.75" customHeight="1">
      <c r="A446" s="99"/>
      <c r="B446" s="99"/>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spans="1:42" ht="12.75" customHeight="1">
      <c r="A447" s="99"/>
      <c r="B447" s="99"/>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spans="1:42" ht="12.75" customHeight="1">
      <c r="A448" s="99"/>
      <c r="B448" s="99"/>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spans="1:42" ht="12.75" customHeight="1">
      <c r="A449" s="99"/>
      <c r="B449" s="99"/>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spans="1:42" ht="12.75" customHeight="1">
      <c r="A450" s="99"/>
      <c r="B450" s="99"/>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spans="1:42" ht="12.75" customHeight="1">
      <c r="A451" s="99"/>
      <c r="B451" s="99"/>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spans="1:42" ht="12.75" customHeight="1">
      <c r="A452" s="99"/>
      <c r="B452" s="99"/>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spans="1:42" ht="12.75" customHeight="1">
      <c r="A453" s="99"/>
      <c r="B453" s="99"/>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spans="1:42" ht="12.75" customHeight="1">
      <c r="A454" s="99"/>
      <c r="B454" s="99"/>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spans="1:42" ht="12.75" customHeight="1">
      <c r="A455" s="99"/>
      <c r="B455" s="99"/>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spans="1:42" ht="12.75" customHeight="1">
      <c r="A456" s="99"/>
      <c r="B456" s="99"/>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spans="1:42" ht="12.75" customHeight="1">
      <c r="A457" s="99"/>
      <c r="B457" s="99"/>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spans="1:42" ht="12.75" customHeight="1">
      <c r="A458" s="99"/>
      <c r="B458" s="99"/>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sheetData>
  <mergeCells count="7">
    <mergeCell ref="C4:M4"/>
    <mergeCell ref="F8:I8"/>
    <mergeCell ref="E22:F22"/>
    <mergeCell ref="E27:F27"/>
    <mergeCell ref="C269:M269"/>
    <mergeCell ref="E12:F12"/>
    <mergeCell ref="E17:F17"/>
  </mergeCells>
  <conditionalFormatting sqref="F21">
    <cfRule type="cellIs" dxfId="7" priority="1" stopIfTrue="1" operator="greaterThan">
      <formula>0</formula>
    </cfRule>
  </conditionalFormatting>
  <printOptions horizontalCentered="1" verticalCentered="1"/>
  <pageMargins left="0.86614173228346458" right="0.98425196850393704" top="1.0629921259842521" bottom="1.0236220472440944"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CF469"/>
  <sheetViews>
    <sheetView workbookViewId="0"/>
  </sheetViews>
  <sheetFormatPr baseColWidth="10" defaultColWidth="14.42578125" defaultRowHeight="15" customHeight="1"/>
  <cols>
    <col min="1" max="1" width="5.42578125" customWidth="1"/>
    <col min="2" max="2" width="37.28515625" customWidth="1"/>
    <col min="3" max="3" width="15" customWidth="1"/>
    <col min="4" max="6" width="15.42578125" customWidth="1"/>
    <col min="7" max="7" width="18.7109375" customWidth="1"/>
    <col min="8" max="8" width="19.28515625" customWidth="1"/>
    <col min="9" max="11" width="6.85546875" customWidth="1"/>
    <col min="12" max="14" width="17.5703125" customWidth="1"/>
    <col min="15" max="16" width="12.5703125" customWidth="1"/>
    <col min="17" max="21" width="12.7109375" customWidth="1"/>
    <col min="22" max="83" width="15.7109375" customWidth="1"/>
    <col min="84" max="84" width="10.7109375" customWidth="1"/>
  </cols>
  <sheetData>
    <row r="1" spans="1:84" ht="20.25" customHeight="1">
      <c r="A1" s="11"/>
      <c r="B1" s="11"/>
      <c r="C1" s="11"/>
      <c r="D1" s="11"/>
      <c r="E1" s="11"/>
      <c r="F1" s="11"/>
      <c r="G1" s="11"/>
      <c r="H1" s="11"/>
      <c r="I1" s="11"/>
      <c r="J1" s="11"/>
      <c r="K1" s="11"/>
      <c r="L1" s="11"/>
      <c r="M1" s="11"/>
      <c r="N1" s="11"/>
      <c r="O1" s="11"/>
      <c r="P1" s="11"/>
      <c r="Q1" s="11"/>
      <c r="R1" s="11"/>
      <c r="S1" s="11"/>
      <c r="T1" s="11"/>
      <c r="U1" s="11"/>
      <c r="V1" s="12"/>
      <c r="W1" s="12"/>
      <c r="X1" s="12"/>
      <c r="Y1" s="12"/>
      <c r="Z1" s="12"/>
      <c r="AA1" s="12"/>
      <c r="AB1" s="12"/>
      <c r="AC1" s="12"/>
      <c r="AD1" s="12"/>
      <c r="AE1" s="1"/>
      <c r="AF1" s="1"/>
      <c r="BX1" s="1"/>
      <c r="BY1" s="1"/>
      <c r="BZ1" s="1"/>
      <c r="CA1" s="1"/>
      <c r="CB1" s="1"/>
      <c r="CC1" s="1"/>
      <c r="CD1" s="1"/>
      <c r="CE1" s="1"/>
      <c r="CF1" s="1"/>
    </row>
    <row r="2" spans="1:84" ht="10.5" customHeight="1">
      <c r="A2" s="11"/>
      <c r="B2" s="11"/>
      <c r="C2" s="11"/>
      <c r="D2" s="11"/>
      <c r="E2" s="11"/>
      <c r="F2" s="11"/>
      <c r="G2" s="11"/>
      <c r="H2" s="11"/>
      <c r="I2" s="11"/>
      <c r="J2" s="11"/>
      <c r="K2" s="11"/>
      <c r="L2" s="11"/>
      <c r="M2" s="11"/>
      <c r="N2" s="11"/>
      <c r="O2" s="11"/>
      <c r="P2" s="11"/>
      <c r="Q2" s="11"/>
      <c r="R2" s="11"/>
      <c r="S2" s="11"/>
      <c r="T2" s="11"/>
      <c r="U2" s="11"/>
      <c r="V2" s="12"/>
      <c r="W2" s="12"/>
      <c r="X2" s="12"/>
      <c r="Y2" s="12"/>
      <c r="Z2" s="12"/>
      <c r="AA2" s="12"/>
      <c r="AB2" s="12"/>
      <c r="AC2" s="12"/>
      <c r="AD2" s="12"/>
      <c r="AE2" s="1"/>
      <c r="AF2" s="1"/>
      <c r="BX2" s="1"/>
      <c r="BY2" s="1"/>
      <c r="BZ2" s="1"/>
      <c r="CA2" s="1"/>
      <c r="CB2" s="1"/>
      <c r="CC2" s="1"/>
      <c r="CD2" s="1"/>
      <c r="CE2" s="1"/>
      <c r="CF2" s="1"/>
    </row>
    <row r="3" spans="1:84" ht="26.25" customHeight="1">
      <c r="A3" s="11"/>
      <c r="B3" s="322" t="s">
        <v>3</v>
      </c>
      <c r="C3" s="323"/>
      <c r="D3" s="323"/>
      <c r="E3" s="323"/>
      <c r="F3" s="323"/>
      <c r="G3" s="323"/>
      <c r="H3" s="323"/>
      <c r="I3" s="323"/>
      <c r="J3" s="323"/>
      <c r="K3" s="323"/>
      <c r="L3" s="324"/>
      <c r="M3" s="42"/>
      <c r="N3" s="42"/>
      <c r="O3" s="42"/>
      <c r="P3" s="42"/>
      <c r="Q3" s="11"/>
      <c r="R3" s="11"/>
      <c r="S3" s="11"/>
      <c r="T3" s="11"/>
      <c r="U3" s="11"/>
      <c r="V3" s="12"/>
      <c r="W3" s="12"/>
      <c r="X3" s="12"/>
      <c r="Y3" s="12"/>
      <c r="Z3" s="12"/>
      <c r="AA3" s="12"/>
      <c r="AB3" s="12"/>
      <c r="AC3" s="12"/>
      <c r="AD3" s="12"/>
      <c r="AE3" s="1"/>
      <c r="AF3" s="1"/>
      <c r="BX3" s="1"/>
      <c r="BY3" s="1"/>
      <c r="BZ3" s="1"/>
      <c r="CA3" s="1"/>
      <c r="CB3" s="1"/>
      <c r="CC3" s="1"/>
      <c r="CD3" s="1"/>
      <c r="CE3" s="1"/>
      <c r="CF3" s="1"/>
    </row>
    <row r="4" spans="1:84" ht="4.5" customHeight="1">
      <c r="A4" s="43"/>
      <c r="B4" s="11"/>
      <c r="C4" s="11"/>
      <c r="D4" s="11"/>
      <c r="E4" s="11"/>
      <c r="F4" s="11"/>
      <c r="G4" s="11"/>
      <c r="H4" s="11"/>
      <c r="I4" s="11"/>
      <c r="J4" s="11"/>
      <c r="K4" s="11"/>
      <c r="L4" s="11"/>
      <c r="M4" s="11"/>
      <c r="N4" s="11"/>
      <c r="O4" s="11"/>
      <c r="P4" s="11"/>
      <c r="Q4" s="44"/>
      <c r="R4" s="44"/>
      <c r="S4" s="44"/>
      <c r="T4" s="11"/>
      <c r="U4" s="11"/>
      <c r="V4" s="12"/>
      <c r="W4" s="12"/>
      <c r="X4" s="12"/>
      <c r="Y4" s="12"/>
      <c r="Z4" s="12"/>
      <c r="AA4" s="12"/>
      <c r="AB4" s="12"/>
      <c r="AC4" s="12"/>
      <c r="AD4" s="12"/>
      <c r="AE4" s="1"/>
      <c r="AF4" s="1"/>
      <c r="BX4" s="1"/>
      <c r="BY4" s="1"/>
      <c r="BZ4" s="1"/>
      <c r="CA4" s="1"/>
      <c r="CB4" s="1"/>
      <c r="CC4" s="1"/>
      <c r="CD4" s="1"/>
      <c r="CE4" s="1"/>
      <c r="CF4" s="1"/>
    </row>
    <row r="5" spans="1:84" ht="12.75" hidden="1">
      <c r="A5" s="45"/>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
      <c r="AF5" s="1"/>
      <c r="AG5" s="1"/>
      <c r="AH5" s="1"/>
      <c r="BX5" s="1"/>
      <c r="BY5" s="1"/>
      <c r="BZ5" s="1"/>
      <c r="CA5" s="1"/>
      <c r="CB5" s="1"/>
      <c r="CC5" s="1"/>
      <c r="CD5" s="1"/>
      <c r="CE5" s="1"/>
      <c r="CF5" s="1"/>
    </row>
    <row r="6" spans="1:84" ht="12.75" hidden="1">
      <c r="A6" s="4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
      <c r="AF6" s="1"/>
      <c r="AG6" s="1"/>
      <c r="AH6" s="1"/>
      <c r="BX6" s="1"/>
      <c r="BY6" s="1"/>
      <c r="BZ6" s="1"/>
      <c r="CA6" s="1"/>
      <c r="CB6" s="1"/>
      <c r="CC6" s="1"/>
      <c r="CD6" s="1"/>
      <c r="CE6" s="1"/>
      <c r="CF6" s="1"/>
    </row>
    <row r="7" spans="1:84" ht="12.75" hidden="1">
      <c r="A7" s="4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
      <c r="AF7" s="1"/>
      <c r="AG7" s="1"/>
      <c r="AH7" s="1"/>
      <c r="BX7" s="1"/>
      <c r="BY7" s="1"/>
      <c r="BZ7" s="1"/>
      <c r="CA7" s="1"/>
      <c r="CB7" s="1"/>
      <c r="CC7" s="1"/>
      <c r="CD7" s="1"/>
      <c r="CE7" s="1"/>
      <c r="CF7" s="1"/>
    </row>
    <row r="8" spans="1:84" hidden="1">
      <c r="A8" s="45"/>
      <c r="B8" s="46">
        <f>+'1'!J2</f>
        <v>0</v>
      </c>
      <c r="C8" s="47"/>
      <c r="D8" s="47"/>
      <c r="E8" s="47"/>
      <c r="F8" s="48">
        <f>ROUNDUP(SANDBOX!E10,0)</f>
        <v>127</v>
      </c>
      <c r="G8" s="12"/>
      <c r="H8" s="12"/>
      <c r="I8" s="12"/>
      <c r="J8" s="12"/>
      <c r="K8" s="12"/>
      <c r="L8" s="12"/>
      <c r="M8" s="12"/>
      <c r="N8" s="12"/>
      <c r="O8" s="12"/>
      <c r="P8" s="12"/>
      <c r="Q8" s="12"/>
      <c r="R8" s="12"/>
      <c r="S8" s="12"/>
      <c r="T8" s="12"/>
      <c r="U8" s="12"/>
      <c r="V8" s="12"/>
      <c r="W8" s="12"/>
      <c r="X8" s="12"/>
      <c r="Y8" s="12"/>
      <c r="Z8" s="12"/>
      <c r="AA8" s="12"/>
      <c r="AB8" s="12"/>
      <c r="AC8" s="12"/>
      <c r="AD8" s="12"/>
      <c r="AE8" s="1"/>
      <c r="AF8" s="1"/>
      <c r="AG8" s="1"/>
      <c r="AH8" s="1"/>
      <c r="BX8" s="1"/>
      <c r="BY8" s="1"/>
      <c r="BZ8" s="1"/>
      <c r="CA8" s="1"/>
      <c r="CB8" s="1"/>
      <c r="CC8" s="1"/>
      <c r="CD8" s="1"/>
      <c r="CE8" s="1"/>
      <c r="CF8" s="1"/>
    </row>
    <row r="9" spans="1:84" hidden="1">
      <c r="A9" s="45"/>
      <c r="B9" s="51">
        <f>+'1'!F16</f>
        <v>0.21</v>
      </c>
      <c r="C9" s="47">
        <f>+B9/(1-B9)</f>
        <v>0.26582278481012656</v>
      </c>
      <c r="D9" s="47">
        <f>+C9+1</f>
        <v>1.2658227848101267</v>
      </c>
      <c r="E9" s="47"/>
      <c r="F9" s="48">
        <f>ROUNDDOWN(SANDBOX!E10,0)</f>
        <v>126</v>
      </c>
      <c r="G9" s="12"/>
      <c r="H9" s="12"/>
      <c r="I9" s="12"/>
      <c r="J9" s="12"/>
      <c r="K9" s="12"/>
      <c r="L9" s="12"/>
      <c r="M9" s="12"/>
      <c r="N9" s="12"/>
      <c r="O9" s="12"/>
      <c r="P9" s="12"/>
      <c r="Q9" s="12"/>
      <c r="R9" s="12"/>
      <c r="S9" s="12"/>
      <c r="T9" s="12"/>
      <c r="U9" s="12"/>
      <c r="V9" s="12"/>
      <c r="W9" s="12"/>
      <c r="X9" s="12"/>
      <c r="Y9" s="12"/>
      <c r="Z9" s="12"/>
      <c r="AA9" s="12"/>
      <c r="AB9" s="12"/>
      <c r="AC9" s="12"/>
      <c r="AD9" s="12"/>
      <c r="AE9" s="1"/>
      <c r="AF9" s="1"/>
      <c r="AG9" s="1"/>
      <c r="AH9" s="1"/>
      <c r="BX9" s="1"/>
      <c r="BY9" s="1"/>
      <c r="BZ9" s="1"/>
      <c r="CA9" s="1"/>
      <c r="CB9" s="1"/>
      <c r="CC9" s="1"/>
      <c r="CD9" s="1"/>
      <c r="CE9" s="1"/>
      <c r="CF9" s="1"/>
    </row>
    <row r="10" spans="1:84" ht="18" hidden="1">
      <c r="A10" s="45"/>
      <c r="B10" s="1"/>
      <c r="C10" s="1"/>
      <c r="D10" s="1"/>
      <c r="E10" s="56">
        <f>IF('1'!F16&gt;99.99%,0,IF('1'!F16=0,0,'1'!F11*SANDBOX!D9))</f>
        <v>126.58227848101266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
      <c r="AF10" s="1"/>
      <c r="AG10" s="1"/>
      <c r="AH10" s="1"/>
      <c r="BX10" s="1"/>
      <c r="BY10" s="1"/>
      <c r="BZ10" s="1"/>
      <c r="CA10" s="1"/>
      <c r="CB10" s="1"/>
      <c r="CC10" s="1"/>
      <c r="CD10" s="1"/>
      <c r="CE10" s="1"/>
      <c r="CF10" s="1"/>
    </row>
    <row r="11" spans="1:84" ht="12.75" hidden="1">
      <c r="A11" s="45"/>
      <c r="B11" s="1"/>
      <c r="C11" s="1"/>
      <c r="D11" s="1"/>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
      <c r="AF11" s="1"/>
      <c r="AG11" s="1"/>
      <c r="AH11" s="1"/>
      <c r="BX11" s="1"/>
      <c r="BY11" s="1"/>
      <c r="BZ11" s="1"/>
      <c r="CA11" s="1"/>
      <c r="CB11" s="1"/>
      <c r="CC11" s="1"/>
      <c r="CD11" s="1"/>
      <c r="CE11" s="1"/>
      <c r="CF11" s="1"/>
    </row>
    <row r="12" spans="1:84" ht="12.75" hidden="1">
      <c r="A12" s="45"/>
      <c r="B12" s="1"/>
      <c r="C12" s="1"/>
      <c r="D12" s="1"/>
      <c r="E12" s="1"/>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
      <c r="AF12" s="1"/>
      <c r="AG12" s="1"/>
      <c r="AH12" s="1"/>
      <c r="BX12" s="1"/>
      <c r="BY12" s="1"/>
      <c r="BZ12" s="1"/>
      <c r="CA12" s="1"/>
      <c r="CB12" s="1"/>
      <c r="CC12" s="1"/>
      <c r="CD12" s="1"/>
      <c r="CE12" s="1"/>
      <c r="CF12" s="1"/>
    </row>
    <row r="13" spans="1:84" ht="12.75" hidden="1">
      <c r="A13" s="45"/>
      <c r="B13" s="1"/>
      <c r="C13" s="1"/>
      <c r="D13" s="1"/>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
      <c r="AF13" s="1"/>
      <c r="AG13" s="1"/>
      <c r="AH13" s="1"/>
      <c r="BX13" s="1"/>
      <c r="BY13" s="1"/>
      <c r="BZ13" s="1"/>
      <c r="CA13" s="1"/>
      <c r="CB13" s="1"/>
      <c r="CC13" s="1"/>
      <c r="CD13" s="1"/>
      <c r="CE13" s="1"/>
      <c r="CF13" s="1"/>
    </row>
    <row r="14" spans="1:84" ht="12.75" hidden="1">
      <c r="A14" s="45"/>
      <c r="B14" s="1"/>
      <c r="C14" s="1"/>
      <c r="D14" s="1"/>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
      <c r="AF14" s="1"/>
      <c r="AG14" s="1"/>
      <c r="AH14" s="1"/>
      <c r="BX14" s="1"/>
      <c r="BY14" s="1"/>
      <c r="BZ14" s="1"/>
      <c r="CA14" s="1"/>
      <c r="CB14" s="1"/>
      <c r="CC14" s="1"/>
      <c r="CD14" s="1"/>
      <c r="CE14" s="1"/>
      <c r="CF14" s="1"/>
    </row>
    <row r="15" spans="1:84" ht="12.75" hidden="1">
      <c r="A15" s="45"/>
      <c r="B15" s="1"/>
      <c r="C15" s="1"/>
      <c r="D15" s="1"/>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
      <c r="AF15" s="1"/>
      <c r="AG15" s="1"/>
      <c r="AH15" s="1"/>
      <c r="BX15" s="1"/>
      <c r="BY15" s="1"/>
      <c r="BZ15" s="1"/>
      <c r="CA15" s="1"/>
      <c r="CB15" s="1"/>
      <c r="CC15" s="1"/>
      <c r="CD15" s="1"/>
      <c r="CE15" s="1"/>
      <c r="CF15" s="1"/>
    </row>
    <row r="16" spans="1:84" ht="12.75" hidden="1">
      <c r="A16" s="45"/>
      <c r="B16" s="1"/>
      <c r="C16" s="1"/>
      <c r="D16" s="1"/>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
      <c r="AF16" s="1"/>
      <c r="AG16" s="1"/>
      <c r="AH16" s="1"/>
      <c r="BX16" s="1"/>
      <c r="BY16" s="1"/>
      <c r="BZ16" s="1"/>
      <c r="CA16" s="1"/>
      <c r="CB16" s="1"/>
      <c r="CC16" s="1"/>
      <c r="CD16" s="1"/>
      <c r="CE16" s="1"/>
      <c r="CF16" s="1"/>
    </row>
    <row r="17" spans="1:84" ht="12.75" hidden="1">
      <c r="A17" s="45"/>
      <c r="B17" s="1"/>
      <c r="C17" s="1"/>
      <c r="D17" s="1"/>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
      <c r="AF17" s="1"/>
      <c r="AG17" s="1"/>
      <c r="AH17" s="1"/>
      <c r="BX17" s="1"/>
      <c r="BY17" s="1"/>
      <c r="BZ17" s="1"/>
      <c r="CA17" s="1"/>
      <c r="CB17" s="1"/>
      <c r="CC17" s="1"/>
      <c r="CD17" s="1"/>
      <c r="CE17" s="1"/>
      <c r="CF17" s="1"/>
    </row>
    <row r="18" spans="1:84" ht="12.75" hidden="1">
      <c r="A18" s="45"/>
      <c r="B18" s="1"/>
      <c r="C18" s="1"/>
      <c r="D18" s="1"/>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
      <c r="AF18" s="1"/>
      <c r="AG18" s="1"/>
      <c r="AH18" s="1"/>
      <c r="BX18" s="1"/>
      <c r="BY18" s="1"/>
      <c r="BZ18" s="1"/>
      <c r="CA18" s="1"/>
      <c r="CB18" s="1"/>
      <c r="CC18" s="1"/>
      <c r="CD18" s="1"/>
      <c r="CE18" s="1"/>
      <c r="CF18" s="1"/>
    </row>
    <row r="19" spans="1:84" ht="12.75" hidden="1">
      <c r="A19" s="45"/>
      <c r="B19" s="1"/>
      <c r="C19" s="1"/>
      <c r="D19" s="1"/>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
      <c r="AF19" s="1"/>
      <c r="AG19" s="1"/>
      <c r="AH19" s="1"/>
      <c r="BX19" s="1"/>
      <c r="BY19" s="1"/>
      <c r="BZ19" s="1"/>
      <c r="CA19" s="1"/>
      <c r="CB19" s="1"/>
      <c r="CC19" s="1"/>
      <c r="CD19" s="1"/>
      <c r="CE19" s="1"/>
      <c r="CF19" s="1"/>
    </row>
    <row r="20" spans="1:84" ht="12.75" hidden="1">
      <c r="A20" s="4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
      <c r="AF20" s="1"/>
      <c r="AG20" s="1"/>
      <c r="AH20" s="1"/>
      <c r="BX20" s="1"/>
      <c r="BY20" s="1"/>
      <c r="BZ20" s="1"/>
      <c r="CA20" s="1"/>
      <c r="CB20" s="1"/>
      <c r="CC20" s="1"/>
      <c r="CD20" s="1"/>
      <c r="CE20" s="1"/>
      <c r="CF20" s="1"/>
    </row>
    <row r="21" spans="1:84" ht="12.75" hidden="1">
      <c r="A21" s="4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
      <c r="AF21" s="1"/>
      <c r="AG21" s="1"/>
      <c r="AH21" s="1"/>
      <c r="BX21" s="1"/>
      <c r="BY21" s="1"/>
      <c r="BZ21" s="1"/>
      <c r="CA21" s="1"/>
      <c r="CB21" s="1"/>
      <c r="CC21" s="1"/>
      <c r="CD21" s="1"/>
      <c r="CE21" s="1"/>
      <c r="CF21" s="1"/>
    </row>
    <row r="22" spans="1:84" ht="12.75" hidden="1">
      <c r="A22" s="4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
      <c r="AF22" s="1"/>
      <c r="AG22" s="1"/>
      <c r="AH22" s="1"/>
      <c r="BX22" s="1"/>
      <c r="BY22" s="1"/>
      <c r="BZ22" s="1"/>
      <c r="CA22" s="1"/>
      <c r="CB22" s="1"/>
      <c r="CC22" s="1"/>
      <c r="CD22" s="1"/>
      <c r="CE22" s="1"/>
      <c r="CF22" s="1"/>
    </row>
    <row r="23" spans="1:84" ht="12.75" hidden="1">
      <c r="A23" s="4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
      <c r="AF23" s="1"/>
      <c r="AG23" s="1"/>
      <c r="AH23" s="1"/>
      <c r="BX23" s="1"/>
      <c r="BY23" s="1"/>
      <c r="BZ23" s="1"/>
      <c r="CA23" s="1"/>
      <c r="CB23" s="1"/>
      <c r="CC23" s="1"/>
      <c r="CD23" s="1"/>
      <c r="CE23" s="1"/>
      <c r="CF23" s="1"/>
    </row>
    <row r="24" spans="1:84" ht="12.75" hidden="1">
      <c r="A24" s="45"/>
      <c r="B24" s="12" t="s">
        <v>19</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
      <c r="AF24" s="1"/>
      <c r="AG24" s="1"/>
      <c r="AH24" s="1"/>
      <c r="BX24" s="1"/>
      <c r="BY24" s="1"/>
      <c r="BZ24" s="1"/>
      <c r="CA24" s="1"/>
      <c r="CB24" s="1"/>
      <c r="CC24" s="1"/>
      <c r="CD24" s="1"/>
      <c r="CE24" s="1"/>
      <c r="CF24" s="1"/>
    </row>
    <row r="25" spans="1:84" ht="12.75" hidden="1">
      <c r="A25" s="45"/>
      <c r="B25" s="46" t="str">
        <f>+'4'!I2</f>
        <v>2- Obtener un BENEFICIO BRUTO</v>
      </c>
      <c r="C25" s="47"/>
      <c r="D25" s="47"/>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
      <c r="AF25" s="1"/>
      <c r="AG25" s="1"/>
      <c r="AH25" s="1"/>
      <c r="BX25" s="1"/>
      <c r="BY25" s="1"/>
      <c r="BZ25" s="1"/>
      <c r="CA25" s="1"/>
      <c r="CB25" s="1"/>
      <c r="CC25" s="1"/>
      <c r="CD25" s="1"/>
      <c r="CE25" s="1"/>
      <c r="CF25" s="1"/>
    </row>
    <row r="26" spans="1:84" ht="18" hidden="1">
      <c r="A26" s="45"/>
      <c r="B26" s="51"/>
      <c r="C26" s="47"/>
      <c r="D26" s="47"/>
      <c r="E26" s="56">
        <f>IF('4'!H44&gt;99.99%,0,IF('4'!H44=0,0,SANDBOX!D27*SANDBOX!D34))</f>
        <v>0</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
      <c r="AF26" s="1"/>
      <c r="AG26" s="1"/>
      <c r="AH26" s="1"/>
      <c r="BX26" s="1"/>
      <c r="BY26" s="1"/>
      <c r="BZ26" s="1"/>
      <c r="CA26" s="1"/>
      <c r="CB26" s="1"/>
      <c r="CC26" s="1"/>
      <c r="CD26" s="1"/>
      <c r="CE26" s="1"/>
      <c r="CF26" s="1"/>
    </row>
    <row r="27" spans="1:84" ht="12.75" hidden="1">
      <c r="A27" s="45"/>
      <c r="B27" s="51" t="s">
        <v>21</v>
      </c>
      <c r="C27" s="47"/>
      <c r="D27" s="70">
        <f>+D28+'4'!H10+D30</f>
        <v>0</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
      <c r="AF27" s="1"/>
      <c r="AG27" s="1"/>
      <c r="AH27" s="1"/>
      <c r="BX27" s="1"/>
      <c r="BY27" s="1"/>
      <c r="BZ27" s="1"/>
      <c r="CA27" s="1"/>
      <c r="CB27" s="1"/>
      <c r="CC27" s="1"/>
      <c r="CD27" s="1"/>
      <c r="CE27" s="1"/>
      <c r="CF27" s="1"/>
    </row>
    <row r="28" spans="1:84" ht="12.75" hidden="1">
      <c r="A28" s="45"/>
      <c r="B28" s="47" t="s">
        <v>23</v>
      </c>
      <c r="C28" s="47"/>
      <c r="D28" s="47">
        <f>IF('4'!H21=0,0,'4'!H19/'4'!H21)</f>
        <v>0</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
      <c r="AF28" s="1"/>
      <c r="AG28" s="1"/>
      <c r="AH28" s="1"/>
      <c r="BX28" s="1"/>
      <c r="BY28" s="1"/>
      <c r="BZ28" s="1"/>
      <c r="CA28" s="1"/>
      <c r="CB28" s="1"/>
      <c r="CC28" s="1"/>
      <c r="CD28" s="1"/>
      <c r="CE28" s="1"/>
      <c r="CF28" s="1"/>
    </row>
    <row r="29" spans="1:84" ht="12.75" hidden="1">
      <c r="A29" s="45"/>
      <c r="B29" s="47"/>
      <c r="C29" s="47"/>
      <c r="D29" s="47"/>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
      <c r="AF29" s="1"/>
      <c r="AG29" s="1"/>
      <c r="AH29" s="1"/>
      <c r="BX29" s="1"/>
      <c r="BY29" s="1"/>
      <c r="BZ29" s="1"/>
      <c r="CA29" s="1"/>
      <c r="CB29" s="1"/>
      <c r="CC29" s="1"/>
      <c r="CD29" s="1"/>
      <c r="CE29" s="1"/>
      <c r="CF29" s="1"/>
    </row>
    <row r="30" spans="1:84" ht="12.75" hidden="1">
      <c r="A30" s="45"/>
      <c r="B30" s="47" t="s">
        <v>24</v>
      </c>
      <c r="C30" s="47"/>
      <c r="D30" s="47">
        <f>IF('4'!H21=0,0,'4'!H36/'4'!H21)</f>
        <v>0</v>
      </c>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
      <c r="AF30" s="1"/>
      <c r="AG30" s="1"/>
      <c r="AH30" s="1"/>
      <c r="BX30" s="1"/>
      <c r="BY30" s="1"/>
      <c r="BZ30" s="1"/>
      <c r="CA30" s="1"/>
      <c r="CB30" s="1"/>
      <c r="CC30" s="1"/>
      <c r="CD30" s="1"/>
      <c r="CE30" s="1"/>
      <c r="CF30" s="1"/>
    </row>
    <row r="31" spans="1:84" ht="12.75" hidden="1">
      <c r="A31" s="45"/>
      <c r="B31" s="47"/>
      <c r="C31" s="47"/>
      <c r="D31" s="47">
        <f>IF('4'!H19=0,0,'4'!U13)</f>
        <v>0</v>
      </c>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
      <c r="AF31" s="1"/>
      <c r="AG31" s="1"/>
      <c r="AH31" s="1"/>
      <c r="BX31" s="1"/>
      <c r="BY31" s="1"/>
      <c r="BZ31" s="1"/>
      <c r="CA31" s="1"/>
      <c r="CB31" s="1"/>
      <c r="CC31" s="1"/>
      <c r="CD31" s="1"/>
      <c r="CE31" s="1"/>
      <c r="CF31" s="1"/>
    </row>
    <row r="32" spans="1:84" ht="12.75" hidden="1">
      <c r="A32" s="45"/>
      <c r="B32" s="47"/>
      <c r="C32" s="47"/>
      <c r="D32" s="47"/>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
      <c r="AF32" s="1"/>
      <c r="AG32" s="1"/>
      <c r="AH32" s="1"/>
      <c r="BX32" s="1"/>
      <c r="BY32" s="1"/>
      <c r="BZ32" s="1"/>
      <c r="CA32" s="1"/>
      <c r="CB32" s="1"/>
      <c r="CC32" s="1"/>
      <c r="CD32" s="1"/>
      <c r="CE32" s="1"/>
      <c r="CF32" s="1"/>
    </row>
    <row r="33" spans="1:84" ht="12.75" hidden="1">
      <c r="A33" s="45"/>
      <c r="B33" s="75" t="s">
        <v>25</v>
      </c>
      <c r="C33" s="47"/>
      <c r="D33" s="76">
        <f>'4'!$H$44+'4'!H32</f>
        <v>0</v>
      </c>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
      <c r="AF33" s="1"/>
      <c r="AG33" s="1"/>
      <c r="AH33" s="1"/>
      <c r="BX33" s="1"/>
      <c r="BY33" s="1"/>
      <c r="BZ33" s="1"/>
      <c r="CA33" s="1"/>
      <c r="CB33" s="1"/>
      <c r="CC33" s="1"/>
      <c r="CD33" s="1"/>
      <c r="CE33" s="1"/>
      <c r="CF33" s="1"/>
    </row>
    <row r="34" spans="1:84" ht="12.75" hidden="1">
      <c r="A34" s="45"/>
      <c r="B34" s="51">
        <f>+D33</f>
        <v>0</v>
      </c>
      <c r="C34" s="47">
        <f>+B34/(1-B34)</f>
        <v>0</v>
      </c>
      <c r="D34" s="47">
        <f>+C34+1</f>
        <v>1</v>
      </c>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
      <c r="AF34" s="1"/>
      <c r="AG34" s="1"/>
      <c r="AH34" s="1"/>
      <c r="BX34" s="1"/>
      <c r="BY34" s="1"/>
      <c r="BZ34" s="1"/>
      <c r="CA34" s="1"/>
      <c r="CB34" s="1"/>
      <c r="CC34" s="1"/>
      <c r="CD34" s="1"/>
      <c r="CE34" s="1"/>
      <c r="CF34" s="1"/>
    </row>
    <row r="35" spans="1:84" ht="12.75" hidden="1">
      <c r="A35" s="4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
      <c r="AF35" s="1"/>
      <c r="AG35" s="1"/>
      <c r="AH35" s="1"/>
      <c r="BX35" s="1"/>
      <c r="BY35" s="1"/>
      <c r="BZ35" s="1"/>
      <c r="CA35" s="1"/>
      <c r="CB35" s="1"/>
      <c r="CC35" s="1"/>
      <c r="CD35" s="1"/>
      <c r="CE35" s="1"/>
      <c r="CF35" s="1"/>
    </row>
    <row r="36" spans="1:84" ht="18" hidden="1">
      <c r="A36" s="45"/>
      <c r="B36" s="46" t="str">
        <f>+'3'!I2</f>
        <v xml:space="preserve">1- Obtener un MARGEN BRUTO </v>
      </c>
      <c r="C36" s="47"/>
      <c r="D36" s="47"/>
      <c r="E36" s="77">
        <f>IF('3'!H36&gt;99.99%,0,IF('3'!H36=0,0,SANDBOX!D38*SANDBOX!D44))</f>
        <v>136.98630136986304</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
      <c r="AF36" s="1"/>
      <c r="AG36" s="1"/>
      <c r="AH36" s="1"/>
      <c r="BX36" s="1"/>
      <c r="BY36" s="1"/>
      <c r="BZ36" s="1"/>
      <c r="CA36" s="1"/>
      <c r="CB36" s="1"/>
      <c r="CC36" s="1"/>
      <c r="CD36" s="1"/>
      <c r="CE36" s="1"/>
      <c r="CF36" s="1"/>
    </row>
    <row r="37" spans="1:84" ht="12.75" hidden="1">
      <c r="A37" s="45"/>
      <c r="B37" s="51"/>
      <c r="C37" s="47"/>
      <c r="D37" s="47"/>
      <c r="E37" s="11"/>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
      <c r="AF37" s="1"/>
      <c r="AG37" s="1"/>
      <c r="AH37" s="1"/>
      <c r="BX37" s="1"/>
      <c r="BY37" s="1"/>
      <c r="BZ37" s="1"/>
      <c r="CA37" s="1"/>
      <c r="CB37" s="1"/>
      <c r="CC37" s="1"/>
      <c r="CD37" s="1"/>
      <c r="CE37" s="1"/>
      <c r="CF37" s="1"/>
    </row>
    <row r="38" spans="1:84" ht="12.75" hidden="1">
      <c r="A38" s="45"/>
      <c r="B38" s="51" t="s">
        <v>21</v>
      </c>
      <c r="C38" s="47"/>
      <c r="D38" s="70">
        <f>+D39+'3'!H10</f>
        <v>100</v>
      </c>
      <c r="E38" s="11"/>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
      <c r="AF38" s="1"/>
      <c r="AG38" s="1"/>
      <c r="AH38" s="1"/>
      <c r="BX38" s="1"/>
      <c r="BY38" s="1"/>
      <c r="BZ38" s="1"/>
      <c r="CA38" s="1"/>
      <c r="CB38" s="1"/>
      <c r="CC38" s="1"/>
      <c r="CD38" s="1"/>
      <c r="CE38" s="1"/>
      <c r="CF38" s="1"/>
    </row>
    <row r="39" spans="1:84" ht="12.75" hidden="1">
      <c r="A39" s="45"/>
      <c r="B39" s="47" t="s">
        <v>23</v>
      </c>
      <c r="C39" s="47"/>
      <c r="D39" s="47">
        <f>IF('3'!H21=0,0,'3'!H19/'3'!H21)</f>
        <v>0</v>
      </c>
      <c r="E39" s="11"/>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
      <c r="AF39" s="1"/>
      <c r="AG39" s="1"/>
      <c r="AH39" s="1"/>
      <c r="BX39" s="1"/>
      <c r="BY39" s="1"/>
      <c r="BZ39" s="1"/>
      <c r="CA39" s="1"/>
      <c r="CB39" s="1"/>
      <c r="CC39" s="1"/>
      <c r="CD39" s="1"/>
      <c r="CE39" s="1"/>
      <c r="CF39" s="1"/>
    </row>
    <row r="40" spans="1:84" ht="12.75" hidden="1">
      <c r="A40" s="45"/>
      <c r="B40" s="47"/>
      <c r="C40" s="47"/>
      <c r="D40" s="47"/>
      <c r="E40" s="11"/>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
      <c r="AF40" s="1"/>
      <c r="AG40" s="1"/>
      <c r="AH40" s="1"/>
      <c r="BX40" s="1"/>
      <c r="BY40" s="1"/>
      <c r="BZ40" s="1"/>
      <c r="CA40" s="1"/>
      <c r="CB40" s="1"/>
      <c r="CC40" s="1"/>
      <c r="CD40" s="1"/>
      <c r="CE40" s="1"/>
      <c r="CF40" s="1"/>
    </row>
    <row r="41" spans="1:84" ht="12.75" hidden="1">
      <c r="A41" s="45"/>
      <c r="B41" s="47"/>
      <c r="C41" s="47"/>
      <c r="D41" s="47">
        <f>IF('3'!H19=0,0,'3'!U12)</f>
        <v>0</v>
      </c>
      <c r="E41" s="11"/>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
      <c r="AF41" s="1"/>
      <c r="AG41" s="1"/>
      <c r="AH41" s="1"/>
      <c r="BX41" s="1"/>
      <c r="BY41" s="1"/>
      <c r="BZ41" s="1"/>
      <c r="CA41" s="1"/>
      <c r="CB41" s="1"/>
      <c r="CC41" s="1"/>
      <c r="CD41" s="1"/>
      <c r="CE41" s="1"/>
      <c r="CF41" s="1"/>
    </row>
    <row r="42" spans="1:84" ht="12.75" hidden="1">
      <c r="A42" s="45"/>
      <c r="B42" s="47"/>
      <c r="C42" s="47"/>
      <c r="D42" s="47"/>
      <c r="E42" s="11"/>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
      <c r="AF42" s="1"/>
      <c r="AG42" s="1"/>
      <c r="AH42" s="1"/>
      <c r="BX42" s="1"/>
      <c r="BY42" s="1"/>
      <c r="BZ42" s="1"/>
      <c r="CA42" s="1"/>
      <c r="CB42" s="1"/>
      <c r="CC42" s="1"/>
      <c r="CD42" s="1"/>
      <c r="CE42" s="1"/>
      <c r="CF42" s="1"/>
    </row>
    <row r="43" spans="1:84" ht="12.75" hidden="1">
      <c r="A43" s="45"/>
      <c r="B43" s="75" t="s">
        <v>25</v>
      </c>
      <c r="C43" s="47"/>
      <c r="D43" s="76">
        <f>'3'!$H$36+'3'!H32</f>
        <v>0.27</v>
      </c>
      <c r="E43" s="11"/>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
      <c r="AF43" s="1"/>
      <c r="AG43" s="1"/>
      <c r="AH43" s="1"/>
      <c r="BX43" s="1"/>
      <c r="BY43" s="1"/>
      <c r="BZ43" s="1"/>
      <c r="CA43" s="1"/>
      <c r="CB43" s="1"/>
      <c r="CC43" s="1"/>
      <c r="CD43" s="1"/>
      <c r="CE43" s="1"/>
      <c r="CF43" s="1"/>
    </row>
    <row r="44" spans="1:84" ht="12.75" hidden="1">
      <c r="A44" s="45"/>
      <c r="B44" s="51">
        <f>+D43</f>
        <v>0.27</v>
      </c>
      <c r="C44" s="47">
        <f>+B44/(1-B44)</f>
        <v>0.36986301369863017</v>
      </c>
      <c r="D44" s="47">
        <f>+C44+1</f>
        <v>1.3698630136986303</v>
      </c>
      <c r="E44" s="11"/>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
      <c r="AF44" s="1"/>
      <c r="AG44" s="1"/>
      <c r="AH44" s="1"/>
      <c r="BX44" s="1"/>
      <c r="BY44" s="1"/>
      <c r="BZ44" s="1"/>
      <c r="CA44" s="1"/>
      <c r="CB44" s="1"/>
      <c r="CC44" s="1"/>
      <c r="CD44" s="1"/>
      <c r="CE44" s="1"/>
      <c r="CF44" s="1"/>
    </row>
    <row r="45" spans="1:84" ht="12.75" hidden="1">
      <c r="A45" s="45"/>
      <c r="B45" s="47"/>
      <c r="C45" s="47"/>
      <c r="D45" s="47"/>
      <c r="E45" s="11"/>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
      <c r="AF45" s="1"/>
      <c r="AG45" s="1"/>
      <c r="AH45" s="1"/>
      <c r="BX45" s="1"/>
      <c r="BY45" s="1"/>
      <c r="BZ45" s="1"/>
      <c r="CA45" s="1"/>
      <c r="CB45" s="1"/>
      <c r="CC45" s="1"/>
      <c r="CD45" s="1"/>
      <c r="CE45" s="1"/>
      <c r="CF45" s="1"/>
    </row>
    <row r="46" spans="1:84" ht="12.75" hidden="1">
      <c r="A46" s="4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
      <c r="AF46" s="1"/>
      <c r="AG46" s="1"/>
      <c r="AH46" s="1"/>
      <c r="BX46" s="1"/>
      <c r="BY46" s="1"/>
      <c r="BZ46" s="1"/>
      <c r="CA46" s="1"/>
      <c r="CB46" s="1"/>
      <c r="CC46" s="1"/>
      <c r="CD46" s="1"/>
      <c r="CE46" s="1"/>
      <c r="CF46" s="1"/>
    </row>
    <row r="47" spans="1:84" ht="18" hidden="1">
      <c r="A47" s="45"/>
      <c r="B47" s="46" t="e">
        <f>+#REF!</f>
        <v>#REF!</v>
      </c>
      <c r="C47" s="47"/>
      <c r="D47" s="47"/>
      <c r="E47" s="56" t="e">
        <f>IF(#REF!&gt;99.99%,0,IF(#REF!=0,0,SANDBOX!D49*SANDBOX!D56))</f>
        <v>#REF!</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
      <c r="AF47" s="1"/>
      <c r="AG47" s="1"/>
      <c r="AH47" s="1"/>
      <c r="BX47" s="1"/>
      <c r="BY47" s="1"/>
      <c r="BZ47" s="1"/>
      <c r="CA47" s="1"/>
      <c r="CB47" s="1"/>
      <c r="CC47" s="1"/>
      <c r="CD47" s="1"/>
      <c r="CE47" s="1"/>
      <c r="CF47" s="1"/>
    </row>
    <row r="48" spans="1:84" ht="12.75" hidden="1">
      <c r="A48" s="45"/>
      <c r="B48" s="51"/>
      <c r="C48" s="47"/>
      <c r="D48" s="47"/>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
      <c r="AF48" s="1"/>
      <c r="AG48" s="1"/>
      <c r="AH48" s="1"/>
      <c r="BX48" s="1"/>
      <c r="BY48" s="1"/>
      <c r="BZ48" s="1"/>
      <c r="CA48" s="1"/>
      <c r="CB48" s="1"/>
      <c r="CC48" s="1"/>
      <c r="CD48" s="1"/>
      <c r="CE48" s="1"/>
      <c r="CF48" s="1"/>
    </row>
    <row r="49" spans="1:84" ht="12.75" hidden="1">
      <c r="A49" s="45"/>
      <c r="B49" s="51" t="s">
        <v>21</v>
      </c>
      <c r="C49" s="47"/>
      <c r="D49" s="70" t="e">
        <f>+D50+#REF!+D52</f>
        <v>#REF!</v>
      </c>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
      <c r="AF49" s="1"/>
      <c r="AG49" s="1"/>
      <c r="AH49" s="1"/>
      <c r="BX49" s="1"/>
      <c r="BY49" s="1"/>
      <c r="BZ49" s="1"/>
      <c r="CA49" s="1"/>
      <c r="CB49" s="1"/>
      <c r="CC49" s="1"/>
      <c r="CD49" s="1"/>
      <c r="CE49" s="1"/>
      <c r="CF49" s="1"/>
    </row>
    <row r="50" spans="1:84" ht="12.75" hidden="1">
      <c r="A50" s="45"/>
      <c r="B50" s="47" t="s">
        <v>23</v>
      </c>
      <c r="C50" s="47"/>
      <c r="D50" s="47" t="e">
        <f>IF(#REF!=0,0,#REF!/#REF!)</f>
        <v>#REF!</v>
      </c>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
      <c r="AF50" s="1"/>
      <c r="AG50" s="1"/>
      <c r="AH50" s="1"/>
      <c r="BX50" s="1"/>
      <c r="BY50" s="1"/>
      <c r="BZ50" s="1"/>
      <c r="CA50" s="1"/>
      <c r="CB50" s="1"/>
      <c r="CC50" s="1"/>
      <c r="CD50" s="1"/>
      <c r="CE50" s="1"/>
      <c r="CF50" s="1"/>
    </row>
    <row r="51" spans="1:84" ht="12.75" hidden="1">
      <c r="A51" s="45"/>
      <c r="B51" s="47"/>
      <c r="C51" s="47"/>
      <c r="D51" s="47"/>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
      <c r="AF51" s="1"/>
      <c r="AG51" s="1"/>
      <c r="AH51" s="1"/>
      <c r="BX51" s="1"/>
      <c r="BY51" s="1"/>
      <c r="BZ51" s="1"/>
      <c r="CA51" s="1"/>
      <c r="CB51" s="1"/>
      <c r="CC51" s="1"/>
      <c r="CD51" s="1"/>
      <c r="CE51" s="1"/>
      <c r="CF51" s="1"/>
    </row>
    <row r="52" spans="1:84" ht="12.75" hidden="1">
      <c r="A52" s="45"/>
      <c r="B52" s="47" t="s">
        <v>24</v>
      </c>
      <c r="C52" s="47"/>
      <c r="D52" s="47" t="e">
        <f>IF(#REF!=0,0,#REF!/#REF!)</f>
        <v>#REF!</v>
      </c>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
      <c r="AF52" s="1"/>
      <c r="AG52" s="1"/>
      <c r="AH52" s="1"/>
      <c r="BX52" s="1"/>
      <c r="BY52" s="1"/>
      <c r="BZ52" s="1"/>
      <c r="CA52" s="1"/>
      <c r="CB52" s="1"/>
      <c r="CC52" s="1"/>
      <c r="CD52" s="1"/>
      <c r="CE52" s="1"/>
      <c r="CF52" s="1"/>
    </row>
    <row r="53" spans="1:84" ht="12.75" hidden="1">
      <c r="A53" s="45"/>
      <c r="B53" s="47"/>
      <c r="C53" s="47"/>
      <c r="D53" s="47" t="e">
        <f>IF(#REF!=0,0,#REF!)</f>
        <v>#REF!</v>
      </c>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
      <c r="AF53" s="1"/>
      <c r="AG53" s="1"/>
      <c r="AH53" s="1"/>
      <c r="BX53" s="1"/>
      <c r="BY53" s="1"/>
      <c r="BZ53" s="1"/>
      <c r="CA53" s="1"/>
      <c r="CB53" s="1"/>
      <c r="CC53" s="1"/>
      <c r="CD53" s="1"/>
      <c r="CE53" s="1"/>
      <c r="CF53" s="1"/>
    </row>
    <row r="54" spans="1:84" ht="12.75" hidden="1">
      <c r="A54" s="45"/>
      <c r="B54" s="47"/>
      <c r="C54" s="47"/>
      <c r="D54" s="47"/>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
      <c r="AF54" s="1"/>
      <c r="AG54" s="1"/>
      <c r="AH54" s="1"/>
      <c r="BX54" s="1"/>
      <c r="BY54" s="1"/>
      <c r="BZ54" s="1"/>
      <c r="CA54" s="1"/>
      <c r="CB54" s="1"/>
      <c r="CC54" s="1"/>
      <c r="CD54" s="1"/>
      <c r="CE54" s="1"/>
      <c r="CF54" s="1"/>
    </row>
    <row r="55" spans="1:84" ht="12.75" hidden="1">
      <c r="A55" s="45"/>
      <c r="B55" s="75" t="s">
        <v>25</v>
      </c>
      <c r="C55" s="47"/>
      <c r="D55" s="76" t="e">
        <f>#REF!+#REF!</f>
        <v>#REF!</v>
      </c>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
      <c r="AF55" s="1"/>
      <c r="AG55" s="1"/>
      <c r="AH55" s="1"/>
      <c r="BX55" s="1"/>
      <c r="BY55" s="1"/>
      <c r="BZ55" s="1"/>
      <c r="CA55" s="1"/>
      <c r="CB55" s="1"/>
      <c r="CC55" s="1"/>
      <c r="CD55" s="1"/>
      <c r="CE55" s="1"/>
      <c r="CF55" s="1"/>
    </row>
    <row r="56" spans="1:84" ht="12.75" hidden="1">
      <c r="A56" s="45"/>
      <c r="B56" s="51" t="e">
        <f>+D55</f>
        <v>#REF!</v>
      </c>
      <c r="C56" s="47" t="e">
        <f>+B56/(1-B56)</f>
        <v>#REF!</v>
      </c>
      <c r="D56" s="47" t="e">
        <f>+C56+1</f>
        <v>#REF!</v>
      </c>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
      <c r="AF56" s="1"/>
      <c r="AG56" s="1"/>
      <c r="AH56" s="1"/>
      <c r="BX56" s="1"/>
      <c r="BY56" s="1"/>
      <c r="BZ56" s="1"/>
      <c r="CA56" s="1"/>
      <c r="CB56" s="1"/>
      <c r="CC56" s="1"/>
      <c r="CD56" s="1"/>
      <c r="CE56" s="1"/>
      <c r="CF56" s="1"/>
    </row>
    <row r="57" spans="1:84" ht="12.75" hidden="1">
      <c r="A57" s="4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
      <c r="AF57" s="1"/>
      <c r="AG57" s="1"/>
      <c r="AH57" s="1"/>
      <c r="BX57" s="1"/>
      <c r="BY57" s="1"/>
      <c r="BZ57" s="1"/>
      <c r="CA57" s="1"/>
      <c r="CB57" s="1"/>
      <c r="CC57" s="1"/>
      <c r="CD57" s="1"/>
      <c r="CE57" s="1"/>
      <c r="CF57" s="1"/>
    </row>
    <row r="58" spans="1:84" ht="18" hidden="1">
      <c r="A58" s="45"/>
      <c r="B58" s="46" t="str">
        <f>+'2'!I2</f>
        <v xml:space="preserve">2- Obtener un MARGEN BRUTO </v>
      </c>
      <c r="C58" s="47"/>
      <c r="D58" s="47"/>
      <c r="E58" s="77">
        <f>IF('2'!H36&gt;99.99%,0,IF('2'!H36=0,0,SANDBOX!D60*SANDBOX!D66))</f>
        <v>0</v>
      </c>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
      <c r="AF58" s="1"/>
      <c r="AG58" s="1"/>
      <c r="AH58" s="1"/>
      <c r="BX58" s="1"/>
      <c r="BY58" s="1"/>
      <c r="BZ58" s="1"/>
      <c r="CA58" s="1"/>
      <c r="CB58" s="1"/>
      <c r="CC58" s="1"/>
      <c r="CD58" s="1"/>
      <c r="CE58" s="1"/>
      <c r="CF58" s="1"/>
    </row>
    <row r="59" spans="1:84" ht="12.75" hidden="1">
      <c r="A59" s="45"/>
      <c r="B59" s="51"/>
      <c r="C59" s="47"/>
      <c r="D59" s="47"/>
      <c r="E59" s="11"/>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
      <c r="AF59" s="1"/>
      <c r="AG59" s="1"/>
      <c r="AH59" s="1"/>
      <c r="BX59" s="1"/>
      <c r="BY59" s="1"/>
      <c r="BZ59" s="1"/>
      <c r="CA59" s="1"/>
      <c r="CB59" s="1"/>
      <c r="CC59" s="1"/>
      <c r="CD59" s="1"/>
      <c r="CE59" s="1"/>
      <c r="CF59" s="1"/>
    </row>
    <row r="60" spans="1:84" ht="12.75" hidden="1">
      <c r="A60" s="45"/>
      <c r="B60" s="51" t="s">
        <v>21</v>
      </c>
      <c r="C60" s="47"/>
      <c r="D60" s="70">
        <f>+D61+'2'!H10</f>
        <v>0</v>
      </c>
      <c r="E60" s="11"/>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
      <c r="AF60" s="1"/>
      <c r="AG60" s="1"/>
      <c r="AH60" s="1"/>
      <c r="BX60" s="1"/>
      <c r="BY60" s="1"/>
      <c r="BZ60" s="1"/>
      <c r="CA60" s="1"/>
      <c r="CB60" s="1"/>
      <c r="CC60" s="1"/>
      <c r="CD60" s="1"/>
      <c r="CE60" s="1"/>
      <c r="CF60" s="1"/>
    </row>
    <row r="61" spans="1:84" ht="12.75" hidden="1">
      <c r="A61" s="45"/>
      <c r="B61" s="47" t="s">
        <v>23</v>
      </c>
      <c r="C61" s="47"/>
      <c r="D61" s="47">
        <f>IF('2'!H21=0,0,'2'!H19/'2'!H21)</f>
        <v>0</v>
      </c>
      <c r="E61" s="11"/>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
      <c r="AF61" s="1"/>
      <c r="AG61" s="1"/>
      <c r="AH61" s="1"/>
      <c r="BX61" s="1"/>
      <c r="BY61" s="1"/>
      <c r="BZ61" s="1"/>
      <c r="CA61" s="1"/>
      <c r="CB61" s="1"/>
      <c r="CC61" s="1"/>
      <c r="CD61" s="1"/>
      <c r="CE61" s="1"/>
      <c r="CF61" s="1"/>
    </row>
    <row r="62" spans="1:84" ht="12.75" hidden="1">
      <c r="A62" s="45"/>
      <c r="B62" s="47"/>
      <c r="C62" s="47"/>
      <c r="D62" s="47"/>
      <c r="E62" s="11"/>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
      <c r="AF62" s="1"/>
      <c r="AG62" s="1"/>
      <c r="AH62" s="1"/>
      <c r="BX62" s="1"/>
      <c r="BY62" s="1"/>
      <c r="BZ62" s="1"/>
      <c r="CA62" s="1"/>
      <c r="CB62" s="1"/>
      <c r="CC62" s="1"/>
      <c r="CD62" s="1"/>
      <c r="CE62" s="1"/>
      <c r="CF62" s="1"/>
    </row>
    <row r="63" spans="1:84" ht="12.75" hidden="1">
      <c r="A63" s="45"/>
      <c r="B63" s="47"/>
      <c r="C63" s="47"/>
      <c r="D63" s="47">
        <f>IF('2'!H19=0,0,'2'!V12)</f>
        <v>0</v>
      </c>
      <c r="E63" s="11"/>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
      <c r="AF63" s="1"/>
      <c r="AG63" s="1"/>
      <c r="AH63" s="1"/>
      <c r="BX63" s="1"/>
      <c r="BY63" s="1"/>
      <c r="BZ63" s="1"/>
      <c r="CA63" s="1"/>
      <c r="CB63" s="1"/>
      <c r="CC63" s="1"/>
      <c r="CD63" s="1"/>
      <c r="CE63" s="1"/>
      <c r="CF63" s="1"/>
    </row>
    <row r="64" spans="1:84" ht="12.75" hidden="1">
      <c r="A64" s="45"/>
      <c r="B64" s="47"/>
      <c r="C64" s="47"/>
      <c r="D64" s="47"/>
      <c r="E64" s="11"/>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
      <c r="AF64" s="1"/>
      <c r="AG64" s="1"/>
      <c r="AH64" s="1"/>
      <c r="BX64" s="1"/>
      <c r="BY64" s="1"/>
      <c r="BZ64" s="1"/>
      <c r="CA64" s="1"/>
      <c r="CB64" s="1"/>
      <c r="CC64" s="1"/>
      <c r="CD64" s="1"/>
      <c r="CE64" s="1"/>
      <c r="CF64" s="1"/>
    </row>
    <row r="65" spans="1:84" ht="12.75" hidden="1" customHeight="1">
      <c r="A65" s="45"/>
      <c r="B65" s="75" t="s">
        <v>25</v>
      </c>
      <c r="C65" s="47"/>
      <c r="D65" s="76">
        <f>'2'!$H$36+'2'!H32</f>
        <v>0</v>
      </c>
      <c r="E65" s="11"/>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
      <c r="AF65" s="1"/>
      <c r="AG65" s="1"/>
      <c r="AH65" s="1"/>
      <c r="BX65" s="1"/>
      <c r="BY65" s="1"/>
      <c r="BZ65" s="1"/>
      <c r="CA65" s="1"/>
      <c r="CB65" s="1"/>
      <c r="CC65" s="1"/>
      <c r="CD65" s="1"/>
      <c r="CE65" s="1"/>
      <c r="CF65" s="1"/>
    </row>
    <row r="66" spans="1:84" ht="12.75" hidden="1" customHeight="1">
      <c r="A66" s="45"/>
      <c r="B66" s="51">
        <f>+D65</f>
        <v>0</v>
      </c>
      <c r="C66" s="47">
        <f>+B66/(1-B66)</f>
        <v>0</v>
      </c>
      <c r="D66" s="47">
        <f>+C66+1</f>
        <v>1</v>
      </c>
      <c r="E66" s="11"/>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
      <c r="AF66" s="1"/>
      <c r="AG66" s="1"/>
      <c r="AH66" s="1"/>
      <c r="BX66" s="1"/>
      <c r="BY66" s="1"/>
      <c r="BZ66" s="1"/>
      <c r="CA66" s="1"/>
      <c r="CB66" s="1"/>
      <c r="CC66" s="1"/>
      <c r="CD66" s="1"/>
      <c r="CE66" s="1"/>
      <c r="CF66" s="1"/>
    </row>
    <row r="67" spans="1:84" ht="12.75" hidden="1" customHeight="1">
      <c r="A67" s="45"/>
      <c r="B67" s="47"/>
      <c r="C67" s="47"/>
      <c r="D67" s="47"/>
      <c r="E67" s="11"/>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
      <c r="AF67" s="1"/>
      <c r="AG67" s="1"/>
      <c r="AH67" s="1"/>
      <c r="BX67" s="1"/>
      <c r="BY67" s="1"/>
      <c r="BZ67" s="1"/>
      <c r="CA67" s="1"/>
      <c r="CB67" s="1"/>
      <c r="CC67" s="1"/>
      <c r="CD67" s="1"/>
      <c r="CE67" s="1"/>
      <c r="CF67" s="1"/>
    </row>
    <row r="68" spans="1:84" ht="12.75" hidden="1" customHeight="1">
      <c r="A68" s="4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
      <c r="AF68" s="1"/>
      <c r="AG68" s="1"/>
      <c r="AH68" s="1"/>
      <c r="BX68" s="1"/>
      <c r="BY68" s="1"/>
      <c r="BZ68" s="1"/>
      <c r="CA68" s="1"/>
      <c r="CB68" s="1"/>
      <c r="CC68" s="1"/>
      <c r="CD68" s="1"/>
      <c r="CE68" s="1"/>
      <c r="CF68" s="1"/>
    </row>
    <row r="69" spans="1:84" ht="12.75" hidden="1" customHeight="1">
      <c r="A69" s="4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
      <c r="AF69" s="1"/>
      <c r="AG69" s="1"/>
      <c r="AH69" s="1"/>
      <c r="BX69" s="1"/>
      <c r="BY69" s="1"/>
      <c r="BZ69" s="1"/>
      <c r="CA69" s="1"/>
      <c r="CB69" s="1"/>
      <c r="CC69" s="1"/>
      <c r="CD69" s="1"/>
      <c r="CE69" s="1"/>
      <c r="CF69" s="1"/>
    </row>
    <row r="70" spans="1:84" ht="12.75" customHeight="1">
      <c r="A70" s="4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
      <c r="AF70" s="1"/>
      <c r="AG70" s="1"/>
      <c r="AH70" s="1"/>
      <c r="BX70" s="1"/>
      <c r="BY70" s="1"/>
      <c r="BZ70" s="1"/>
      <c r="CA70" s="1"/>
      <c r="CB70" s="1"/>
      <c r="CC70" s="1"/>
      <c r="CD70" s="1"/>
      <c r="CE70" s="1"/>
      <c r="CF70" s="1"/>
    </row>
    <row r="71" spans="1:84" ht="12.75" customHeight="1">
      <c r="A71" s="4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
      <c r="AF71" s="1"/>
      <c r="AG71" s="1"/>
      <c r="AH71" s="1"/>
      <c r="BX71" s="1"/>
      <c r="BY71" s="1"/>
      <c r="BZ71" s="1"/>
      <c r="CA71" s="1"/>
      <c r="CB71" s="1"/>
      <c r="CC71" s="1"/>
      <c r="CD71" s="1"/>
      <c r="CE71" s="1"/>
      <c r="CF71" s="1"/>
    </row>
    <row r="72" spans="1:84" ht="12.75" customHeight="1">
      <c r="A72" s="4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
      <c r="AF72" s="1"/>
      <c r="AG72" s="1"/>
      <c r="AH72" s="1"/>
      <c r="BX72" s="1"/>
      <c r="BY72" s="1"/>
      <c r="BZ72" s="1"/>
      <c r="CA72" s="1"/>
      <c r="CB72" s="1"/>
      <c r="CC72" s="1"/>
      <c r="CD72" s="1"/>
      <c r="CE72" s="1"/>
      <c r="CF72" s="1"/>
    </row>
    <row r="73" spans="1:84" ht="12.75" customHeight="1">
      <c r="A73" s="4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
      <c r="AF73" s="1"/>
      <c r="AG73" s="1"/>
      <c r="AH73" s="1"/>
      <c r="BX73" s="1"/>
      <c r="BY73" s="1"/>
      <c r="BZ73" s="1"/>
      <c r="CA73" s="1"/>
      <c r="CB73" s="1"/>
      <c r="CC73" s="1"/>
      <c r="CD73" s="1"/>
      <c r="CE73" s="1"/>
      <c r="CF73" s="1"/>
    </row>
    <row r="74" spans="1:84" ht="12.75" customHeight="1">
      <c r="A74" s="4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
      <c r="AF74" s="1"/>
      <c r="AG74" s="1"/>
      <c r="AH74" s="1"/>
      <c r="BX74" s="1"/>
      <c r="BY74" s="1"/>
      <c r="BZ74" s="1"/>
      <c r="CA74" s="1"/>
      <c r="CB74" s="1"/>
      <c r="CC74" s="1"/>
      <c r="CD74" s="1"/>
      <c r="CE74" s="1"/>
      <c r="CF74" s="1"/>
    </row>
    <row r="75" spans="1:84" ht="12.75" customHeight="1">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
      <c r="AF75" s="1"/>
      <c r="AG75" s="1"/>
      <c r="AH75" s="1"/>
      <c r="BX75" s="1"/>
      <c r="BY75" s="1"/>
      <c r="BZ75" s="1"/>
      <c r="CA75" s="1"/>
      <c r="CB75" s="1"/>
      <c r="CC75" s="1"/>
      <c r="CD75" s="1"/>
      <c r="CE75" s="1"/>
      <c r="CF75" s="1"/>
    </row>
    <row r="76" spans="1:84" ht="12.75" customHeight="1">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
      <c r="AF76" s="1"/>
      <c r="AG76" s="1"/>
      <c r="AH76" s="1"/>
      <c r="BX76" s="1"/>
      <c r="BY76" s="1"/>
      <c r="BZ76" s="1"/>
      <c r="CA76" s="1"/>
      <c r="CB76" s="1"/>
      <c r="CC76" s="1"/>
      <c r="CD76" s="1"/>
      <c r="CE76" s="1"/>
      <c r="CF76" s="1"/>
    </row>
    <row r="77" spans="1:84" ht="12.75" customHeight="1">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
      <c r="AF77" s="1"/>
      <c r="AG77" s="1"/>
      <c r="AH77" s="1"/>
      <c r="BX77" s="1"/>
      <c r="BY77" s="1"/>
      <c r="BZ77" s="1"/>
      <c r="CA77" s="1"/>
      <c r="CB77" s="1"/>
      <c r="CC77" s="1"/>
      <c r="CD77" s="1"/>
      <c r="CE77" s="1"/>
      <c r="CF77" s="1"/>
    </row>
    <row r="78" spans="1:84" ht="12.75" customHeight="1">
      <c r="A78" s="4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
      <c r="AF78" s="1"/>
      <c r="AG78" s="1"/>
      <c r="AH78" s="1"/>
      <c r="BX78" s="1"/>
      <c r="BY78" s="1"/>
      <c r="BZ78" s="1"/>
      <c r="CA78" s="1"/>
      <c r="CB78" s="1"/>
      <c r="CC78" s="1"/>
      <c r="CD78" s="1"/>
      <c r="CE78" s="1"/>
      <c r="CF78" s="1"/>
    </row>
    <row r="79" spans="1:84" ht="12.75" customHeight="1">
      <c r="A79" s="4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
      <c r="AF79" s="1"/>
      <c r="AG79" s="1"/>
      <c r="AH79" s="1"/>
      <c r="BX79" s="1"/>
      <c r="BY79" s="1"/>
      <c r="BZ79" s="1"/>
      <c r="CA79" s="1"/>
      <c r="CB79" s="1"/>
      <c r="CC79" s="1"/>
      <c r="CD79" s="1"/>
      <c r="CE79" s="1"/>
      <c r="CF79" s="1"/>
    </row>
    <row r="80" spans="1:84" ht="12.75" customHeight="1">
      <c r="A80" s="4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
      <c r="AF80" s="1"/>
      <c r="AG80" s="1"/>
      <c r="AH80" s="1"/>
      <c r="BX80" s="1"/>
      <c r="BY80" s="1"/>
      <c r="BZ80" s="1"/>
      <c r="CA80" s="1"/>
      <c r="CB80" s="1"/>
      <c r="CC80" s="1"/>
      <c r="CD80" s="1"/>
      <c r="CE80" s="1"/>
      <c r="CF80" s="1"/>
    </row>
    <row r="81" spans="1:84" ht="12.75" customHeight="1">
      <c r="A81" s="4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
      <c r="AF81" s="1"/>
      <c r="AG81" s="1"/>
      <c r="AH81" s="1"/>
      <c r="BX81" s="1"/>
      <c r="BY81" s="1"/>
      <c r="BZ81" s="1"/>
      <c r="CA81" s="1"/>
      <c r="CB81" s="1"/>
      <c r="CC81" s="1"/>
      <c r="CD81" s="1"/>
      <c r="CE81" s="1"/>
      <c r="CF81" s="1"/>
    </row>
    <row r="82" spans="1:84" ht="12.75" customHeight="1">
      <c r="A82" s="4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
      <c r="AF82" s="1"/>
      <c r="AG82" s="1"/>
      <c r="AH82" s="1"/>
      <c r="BX82" s="1"/>
      <c r="BY82" s="1"/>
      <c r="BZ82" s="1"/>
      <c r="CA82" s="1"/>
      <c r="CB82" s="1"/>
      <c r="CC82" s="1"/>
      <c r="CD82" s="1"/>
      <c r="CE82" s="1"/>
      <c r="CF82" s="1"/>
    </row>
    <row r="83" spans="1:84" ht="12.75" customHeight="1">
      <c r="A83" s="4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
      <c r="AF83" s="1"/>
      <c r="AG83" s="1"/>
      <c r="AH83" s="1"/>
      <c r="BX83" s="1"/>
      <c r="BY83" s="1"/>
      <c r="BZ83" s="1"/>
      <c r="CA83" s="1"/>
      <c r="CB83" s="1"/>
      <c r="CC83" s="1"/>
      <c r="CD83" s="1"/>
      <c r="CE83" s="1"/>
      <c r="CF83" s="1"/>
    </row>
    <row r="84" spans="1:84" ht="12.75" customHeight="1">
      <c r="A84" s="4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
      <c r="AF84" s="1"/>
      <c r="AG84" s="1"/>
      <c r="AH84" s="1"/>
      <c r="BX84" s="1"/>
      <c r="BY84" s="1"/>
      <c r="BZ84" s="1"/>
      <c r="CA84" s="1"/>
      <c r="CB84" s="1"/>
      <c r="CC84" s="1"/>
      <c r="CD84" s="1"/>
      <c r="CE84" s="1"/>
      <c r="CF84" s="1"/>
    </row>
    <row r="85" spans="1:84" ht="12.75" customHeight="1">
      <c r="A85" s="4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
      <c r="AF85" s="1"/>
      <c r="AG85" s="1"/>
      <c r="AH85" s="1"/>
      <c r="BX85" s="1"/>
      <c r="BY85" s="1"/>
      <c r="BZ85" s="1"/>
      <c r="CA85" s="1"/>
      <c r="CB85" s="1"/>
      <c r="CC85" s="1"/>
      <c r="CD85" s="1"/>
      <c r="CE85" s="1"/>
      <c r="CF85" s="1"/>
    </row>
    <row r="86" spans="1:84" ht="12.75" customHeight="1">
      <c r="A86" s="4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
      <c r="AF86" s="1"/>
      <c r="AG86" s="1"/>
      <c r="AH86" s="1"/>
      <c r="BX86" s="1"/>
      <c r="BY86" s="1"/>
      <c r="BZ86" s="1"/>
      <c r="CA86" s="1"/>
      <c r="CB86" s="1"/>
      <c r="CC86" s="1"/>
      <c r="CD86" s="1"/>
      <c r="CE86" s="1"/>
      <c r="CF86" s="1"/>
    </row>
    <row r="87" spans="1:84" ht="12.75" customHeight="1">
      <c r="A87" s="4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
      <c r="AF87" s="1"/>
      <c r="AG87" s="1"/>
      <c r="AH87" s="1"/>
      <c r="BX87" s="1"/>
      <c r="BY87" s="1"/>
      <c r="BZ87" s="1"/>
      <c r="CA87" s="1"/>
      <c r="CB87" s="1"/>
      <c r="CC87" s="1"/>
      <c r="CD87" s="1"/>
      <c r="CE87" s="1"/>
      <c r="CF87" s="1"/>
    </row>
    <row r="88" spans="1:84" ht="12.75" customHeight="1">
      <c r="A88" s="4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
      <c r="AF88" s="1"/>
      <c r="AG88" s="1"/>
      <c r="AH88" s="1"/>
      <c r="BX88" s="1"/>
      <c r="BY88" s="1"/>
      <c r="BZ88" s="1"/>
      <c r="CA88" s="1"/>
      <c r="CB88" s="1"/>
      <c r="CC88" s="1"/>
      <c r="CD88" s="1"/>
      <c r="CE88" s="1"/>
      <c r="CF88" s="1"/>
    </row>
    <row r="89" spans="1:84" ht="12.75" customHeight="1">
      <c r="A89" s="4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
      <c r="AF89" s="1"/>
      <c r="AG89" s="1"/>
      <c r="AH89" s="1"/>
      <c r="BX89" s="1"/>
      <c r="BY89" s="1"/>
      <c r="BZ89" s="1"/>
      <c r="CA89" s="1"/>
      <c r="CB89" s="1"/>
      <c r="CC89" s="1"/>
      <c r="CD89" s="1"/>
      <c r="CE89" s="1"/>
      <c r="CF89" s="1"/>
    </row>
    <row r="90" spans="1:84" ht="12.75" customHeight="1">
      <c r="A90" s="4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
      <c r="AF90" s="1"/>
      <c r="AG90" s="1"/>
      <c r="AH90" s="1"/>
      <c r="BX90" s="1"/>
      <c r="BY90" s="1"/>
      <c r="BZ90" s="1"/>
      <c r="CA90" s="1"/>
      <c r="CB90" s="1"/>
      <c r="CC90" s="1"/>
      <c r="CD90" s="1"/>
      <c r="CE90" s="1"/>
      <c r="CF90" s="1"/>
    </row>
    <row r="91" spans="1:84" ht="12.75" customHeight="1">
      <c r="A91" s="4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
      <c r="AF91" s="1"/>
      <c r="AG91" s="1"/>
      <c r="AH91" s="1"/>
      <c r="BX91" s="1"/>
      <c r="BY91" s="1"/>
      <c r="BZ91" s="1"/>
      <c r="CA91" s="1"/>
      <c r="CB91" s="1"/>
      <c r="CC91" s="1"/>
      <c r="CD91" s="1"/>
      <c r="CE91" s="1"/>
      <c r="CF91" s="1"/>
    </row>
    <row r="92" spans="1:84" ht="12.75" customHeight="1">
      <c r="A92" s="4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
      <c r="AF92" s="1"/>
      <c r="AG92" s="1"/>
      <c r="AH92" s="1"/>
      <c r="BX92" s="1"/>
      <c r="BY92" s="1"/>
      <c r="BZ92" s="1"/>
      <c r="CA92" s="1"/>
      <c r="CB92" s="1"/>
      <c r="CC92" s="1"/>
      <c r="CD92" s="1"/>
      <c r="CE92" s="1"/>
      <c r="CF92" s="1"/>
    </row>
    <row r="93" spans="1:84" ht="12.75" customHeight="1">
      <c r="A93" s="4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
      <c r="AF93" s="1"/>
      <c r="AG93" s="1"/>
      <c r="AH93" s="1"/>
      <c r="BX93" s="1"/>
      <c r="BY93" s="1"/>
      <c r="BZ93" s="1"/>
      <c r="CA93" s="1"/>
      <c r="CB93" s="1"/>
      <c r="CC93" s="1"/>
      <c r="CD93" s="1"/>
      <c r="CE93" s="1"/>
      <c r="CF93" s="1"/>
    </row>
    <row r="94" spans="1:84" ht="12.75" customHeight="1">
      <c r="A94" s="4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
      <c r="AF94" s="1"/>
      <c r="AG94" s="1"/>
      <c r="AH94" s="1"/>
      <c r="BX94" s="1"/>
      <c r="BY94" s="1"/>
      <c r="BZ94" s="1"/>
      <c r="CA94" s="1"/>
      <c r="CB94" s="1"/>
      <c r="CC94" s="1"/>
      <c r="CD94" s="1"/>
      <c r="CE94" s="1"/>
      <c r="CF94" s="1"/>
    </row>
    <row r="95" spans="1:84" ht="12.75" customHeight="1">
      <c r="A95" s="4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
      <c r="AF95" s="1"/>
      <c r="AG95" s="1"/>
      <c r="AH95" s="1"/>
      <c r="BX95" s="1"/>
      <c r="BY95" s="1"/>
      <c r="BZ95" s="1"/>
      <c r="CA95" s="1"/>
      <c r="CB95" s="1"/>
      <c r="CC95" s="1"/>
      <c r="CD95" s="1"/>
      <c r="CE95" s="1"/>
      <c r="CF95" s="1"/>
    </row>
    <row r="96" spans="1:84" ht="12.75" customHeight="1">
      <c r="A96" s="4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
      <c r="AF96" s="1"/>
      <c r="AG96" s="1"/>
      <c r="AH96" s="1"/>
      <c r="BX96" s="1"/>
      <c r="BY96" s="1"/>
      <c r="BZ96" s="1"/>
      <c r="CA96" s="1"/>
      <c r="CB96" s="1"/>
      <c r="CC96" s="1"/>
      <c r="CD96" s="1"/>
      <c r="CE96" s="1"/>
      <c r="CF96" s="1"/>
    </row>
    <row r="97" spans="1:84" ht="12.75" customHeight="1">
      <c r="A97" s="4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
      <c r="AF97" s="1"/>
      <c r="AG97" s="1"/>
      <c r="AH97" s="1"/>
      <c r="BX97" s="1"/>
      <c r="BY97" s="1"/>
      <c r="BZ97" s="1"/>
      <c r="CA97" s="1"/>
      <c r="CB97" s="1"/>
      <c r="CC97" s="1"/>
      <c r="CD97" s="1"/>
      <c r="CE97" s="1"/>
      <c r="CF97" s="1"/>
    </row>
    <row r="98" spans="1:84" ht="12.75" customHeight="1">
      <c r="A98" s="4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
      <c r="AF98" s="1"/>
      <c r="AG98" s="1"/>
      <c r="AH98" s="1"/>
      <c r="BX98" s="1"/>
      <c r="BY98" s="1"/>
      <c r="BZ98" s="1"/>
      <c r="CA98" s="1"/>
      <c r="CB98" s="1"/>
      <c r="CC98" s="1"/>
      <c r="CD98" s="1"/>
      <c r="CE98" s="1"/>
      <c r="CF98" s="1"/>
    </row>
    <row r="99" spans="1:84" ht="12.75" customHeight="1">
      <c r="A99" s="4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
      <c r="AF99" s="1"/>
      <c r="AG99" s="1"/>
      <c r="AH99" s="1"/>
      <c r="BX99" s="1"/>
      <c r="BY99" s="1"/>
      <c r="BZ99" s="1"/>
      <c r="CA99" s="1"/>
      <c r="CB99" s="1"/>
      <c r="CC99" s="1"/>
      <c r="CD99" s="1"/>
      <c r="CE99" s="1"/>
      <c r="CF99" s="1"/>
    </row>
    <row r="100" spans="1:84" ht="12.75" customHeight="1">
      <c r="A100" s="4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
      <c r="AF100" s="1"/>
      <c r="AG100" s="1"/>
      <c r="AH100" s="1"/>
      <c r="BX100" s="1"/>
      <c r="BY100" s="1"/>
      <c r="BZ100" s="1"/>
      <c r="CA100" s="1"/>
      <c r="CB100" s="1"/>
      <c r="CC100" s="1"/>
      <c r="CD100" s="1"/>
      <c r="CE100" s="1"/>
      <c r="CF100" s="1"/>
    </row>
    <row r="101" spans="1:84" ht="12.75" customHeight="1">
      <c r="A101" s="4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
      <c r="AF101" s="1"/>
      <c r="AG101" s="1"/>
      <c r="AH101" s="1"/>
      <c r="BX101" s="1"/>
      <c r="BY101" s="1"/>
      <c r="BZ101" s="1"/>
      <c r="CA101" s="1"/>
      <c r="CB101" s="1"/>
      <c r="CC101" s="1"/>
      <c r="CD101" s="1"/>
      <c r="CE101" s="1"/>
      <c r="CF101" s="1"/>
    </row>
    <row r="102" spans="1:84" ht="12.75" customHeight="1">
      <c r="A102" s="4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
      <c r="AF102" s="1"/>
      <c r="AG102" s="1"/>
      <c r="AH102" s="1"/>
      <c r="BX102" s="1"/>
      <c r="BY102" s="1"/>
      <c r="BZ102" s="1"/>
      <c r="CA102" s="1"/>
      <c r="CB102" s="1"/>
      <c r="CC102" s="1"/>
      <c r="CD102" s="1"/>
      <c r="CE102" s="1"/>
      <c r="CF102" s="1"/>
    </row>
    <row r="103" spans="1:84" ht="12.75" customHeight="1">
      <c r="A103" s="4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
      <c r="AF103" s="1"/>
      <c r="AG103" s="1"/>
      <c r="AH103" s="1"/>
      <c r="BX103" s="1"/>
      <c r="BY103" s="1"/>
      <c r="BZ103" s="1"/>
      <c r="CA103" s="1"/>
      <c r="CB103" s="1"/>
      <c r="CC103" s="1"/>
      <c r="CD103" s="1"/>
      <c r="CE103" s="1"/>
      <c r="CF103" s="1"/>
    </row>
    <row r="104" spans="1:84" ht="12.75" customHeight="1">
      <c r="A104" s="4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
      <c r="AF104" s="1"/>
      <c r="AG104" s="1"/>
      <c r="AH104" s="1"/>
      <c r="BX104" s="1"/>
      <c r="BY104" s="1"/>
      <c r="BZ104" s="1"/>
      <c r="CA104" s="1"/>
      <c r="CB104" s="1"/>
      <c r="CC104" s="1"/>
      <c r="CD104" s="1"/>
      <c r="CE104" s="1"/>
      <c r="CF104" s="1"/>
    </row>
    <row r="105" spans="1:84" ht="12.75" customHeight="1">
      <c r="A105" s="4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
      <c r="AF105" s="1"/>
      <c r="AG105" s="1"/>
      <c r="AH105" s="1"/>
      <c r="BX105" s="1"/>
      <c r="BY105" s="1"/>
      <c r="BZ105" s="1"/>
      <c r="CA105" s="1"/>
      <c r="CB105" s="1"/>
      <c r="CC105" s="1"/>
      <c r="CD105" s="1"/>
      <c r="CE105" s="1"/>
      <c r="CF105" s="1"/>
    </row>
    <row r="106" spans="1:84" ht="12.75" customHeight="1">
      <c r="A106" s="4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
      <c r="AF106" s="1"/>
      <c r="AG106" s="1"/>
      <c r="AH106" s="1"/>
      <c r="BX106" s="1"/>
      <c r="BY106" s="1"/>
      <c r="BZ106" s="1"/>
      <c r="CA106" s="1"/>
      <c r="CB106" s="1"/>
      <c r="CC106" s="1"/>
      <c r="CD106" s="1"/>
      <c r="CE106" s="1"/>
      <c r="CF106" s="1"/>
    </row>
    <row r="107" spans="1:84" ht="12.75" customHeight="1">
      <c r="A107" s="4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
      <c r="AF107" s="1"/>
      <c r="AG107" s="1"/>
      <c r="AH107" s="1"/>
      <c r="BX107" s="1"/>
      <c r="BY107" s="1"/>
      <c r="BZ107" s="1"/>
      <c r="CA107" s="1"/>
      <c r="CB107" s="1"/>
      <c r="CC107" s="1"/>
      <c r="CD107" s="1"/>
      <c r="CE107" s="1"/>
      <c r="CF107" s="1"/>
    </row>
    <row r="108" spans="1:84" ht="12.75" customHeight="1">
      <c r="A108" s="4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
      <c r="AF108" s="1"/>
      <c r="AG108" s="1"/>
      <c r="AH108" s="1"/>
      <c r="BX108" s="1"/>
      <c r="BY108" s="1"/>
      <c r="BZ108" s="1"/>
      <c r="CA108" s="1"/>
      <c r="CB108" s="1"/>
      <c r="CC108" s="1"/>
      <c r="CD108" s="1"/>
      <c r="CE108" s="1"/>
      <c r="CF108" s="1"/>
    </row>
    <row r="109" spans="1:84" ht="12.75" customHeight="1">
      <c r="A109" s="45"/>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
      <c r="AF109" s="1"/>
      <c r="AG109" s="1"/>
      <c r="AH109" s="1"/>
      <c r="BX109" s="1"/>
      <c r="BY109" s="1"/>
      <c r="BZ109" s="1"/>
      <c r="CA109" s="1"/>
      <c r="CB109" s="1"/>
      <c r="CC109" s="1"/>
      <c r="CD109" s="1"/>
      <c r="CE109" s="1"/>
      <c r="CF109" s="1"/>
    </row>
    <row r="110" spans="1:84" ht="12.75" customHeight="1">
      <c r="A110" s="4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
      <c r="AF110" s="1"/>
      <c r="AG110" s="1"/>
      <c r="AH110" s="1"/>
      <c r="BX110" s="1"/>
      <c r="BY110" s="1"/>
      <c r="BZ110" s="1"/>
      <c r="CA110" s="1"/>
      <c r="CB110" s="1"/>
      <c r="CC110" s="1"/>
      <c r="CD110" s="1"/>
      <c r="CE110" s="1"/>
      <c r="CF110" s="1"/>
    </row>
    <row r="111" spans="1:84" ht="12.75" customHeight="1">
      <c r="A111" s="45"/>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
      <c r="AF111" s="1"/>
      <c r="AG111" s="1"/>
      <c r="AH111" s="1"/>
      <c r="BX111" s="1"/>
      <c r="BY111" s="1"/>
      <c r="BZ111" s="1"/>
      <c r="CA111" s="1"/>
      <c r="CB111" s="1"/>
      <c r="CC111" s="1"/>
      <c r="CD111" s="1"/>
      <c r="CE111" s="1"/>
      <c r="CF111" s="1"/>
    </row>
    <row r="112" spans="1:84" ht="12.75" customHeight="1">
      <c r="A112" s="45"/>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
      <c r="AF112" s="1"/>
      <c r="AG112" s="1"/>
      <c r="AH112" s="1"/>
      <c r="BX112" s="1"/>
      <c r="BY112" s="1"/>
      <c r="BZ112" s="1"/>
      <c r="CA112" s="1"/>
      <c r="CB112" s="1"/>
      <c r="CC112" s="1"/>
      <c r="CD112" s="1"/>
      <c r="CE112" s="1"/>
      <c r="CF112" s="1"/>
    </row>
    <row r="113" spans="1:84" ht="12.75" customHeight="1">
      <c r="A113" s="45"/>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
      <c r="AF113" s="1"/>
      <c r="AG113" s="1"/>
      <c r="AH113" s="1"/>
      <c r="BX113" s="1"/>
      <c r="BY113" s="1"/>
      <c r="BZ113" s="1"/>
      <c r="CA113" s="1"/>
      <c r="CB113" s="1"/>
      <c r="CC113" s="1"/>
      <c r="CD113" s="1"/>
      <c r="CE113" s="1"/>
      <c r="CF113" s="1"/>
    </row>
    <row r="114" spans="1:84" ht="12.75" customHeight="1">
      <c r="A114" s="45"/>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
      <c r="AF114" s="1"/>
      <c r="AG114" s="1"/>
      <c r="AH114" s="1"/>
      <c r="BX114" s="1"/>
      <c r="BY114" s="1"/>
      <c r="BZ114" s="1"/>
      <c r="CA114" s="1"/>
      <c r="CB114" s="1"/>
      <c r="CC114" s="1"/>
      <c r="CD114" s="1"/>
      <c r="CE114" s="1"/>
      <c r="CF114" s="1"/>
    </row>
    <row r="115" spans="1:84" ht="12.75" customHeight="1">
      <c r="A115" s="45"/>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
      <c r="AF115" s="1"/>
      <c r="AG115" s="1"/>
      <c r="AH115" s="1"/>
      <c r="BX115" s="1"/>
      <c r="BY115" s="1"/>
      <c r="BZ115" s="1"/>
      <c r="CA115" s="1"/>
      <c r="CB115" s="1"/>
      <c r="CC115" s="1"/>
      <c r="CD115" s="1"/>
      <c r="CE115" s="1"/>
      <c r="CF115" s="1"/>
    </row>
    <row r="116" spans="1:84" ht="12.75" customHeight="1">
      <c r="A116" s="45"/>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
      <c r="AF116" s="1"/>
      <c r="AG116" s="1"/>
      <c r="AH116" s="1"/>
      <c r="BX116" s="1"/>
      <c r="BY116" s="1"/>
      <c r="BZ116" s="1"/>
      <c r="CA116" s="1"/>
      <c r="CB116" s="1"/>
      <c r="CC116" s="1"/>
      <c r="CD116" s="1"/>
      <c r="CE116" s="1"/>
      <c r="CF116" s="1"/>
    </row>
    <row r="117" spans="1:84" ht="12.75" customHeight="1">
      <c r="A117" s="45"/>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
      <c r="AF117" s="1"/>
      <c r="AG117" s="1"/>
      <c r="AH117" s="1"/>
      <c r="BX117" s="1"/>
      <c r="BY117" s="1"/>
      <c r="BZ117" s="1"/>
      <c r="CA117" s="1"/>
      <c r="CB117" s="1"/>
      <c r="CC117" s="1"/>
      <c r="CD117" s="1"/>
      <c r="CE117" s="1"/>
      <c r="CF117" s="1"/>
    </row>
    <row r="118" spans="1:84" ht="12.75" customHeight="1">
      <c r="A118" s="45"/>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
      <c r="AF118" s="1"/>
      <c r="AG118" s="1"/>
      <c r="AH118" s="1"/>
      <c r="BX118" s="1"/>
      <c r="BY118" s="1"/>
      <c r="BZ118" s="1"/>
      <c r="CA118" s="1"/>
      <c r="CB118" s="1"/>
      <c r="CC118" s="1"/>
      <c r="CD118" s="1"/>
      <c r="CE118" s="1"/>
      <c r="CF118" s="1"/>
    </row>
    <row r="119" spans="1:84" ht="12.75" customHeight="1">
      <c r="A119" s="45"/>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
      <c r="AF119" s="1"/>
      <c r="AG119" s="1"/>
      <c r="AH119" s="1"/>
      <c r="BX119" s="1"/>
      <c r="BY119" s="1"/>
      <c r="BZ119" s="1"/>
      <c r="CA119" s="1"/>
      <c r="CB119" s="1"/>
      <c r="CC119" s="1"/>
      <c r="CD119" s="1"/>
      <c r="CE119" s="1"/>
      <c r="CF119" s="1"/>
    </row>
    <row r="120" spans="1:84" ht="12.75" customHeight="1">
      <c r="A120" s="45"/>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
      <c r="AF120" s="1"/>
      <c r="AG120" s="1"/>
      <c r="AH120" s="1"/>
      <c r="BX120" s="1"/>
      <c r="BY120" s="1"/>
      <c r="BZ120" s="1"/>
      <c r="CA120" s="1"/>
      <c r="CB120" s="1"/>
      <c r="CC120" s="1"/>
      <c r="CD120" s="1"/>
      <c r="CE120" s="1"/>
      <c r="CF120" s="1"/>
    </row>
    <row r="121" spans="1:84" ht="12.75" customHeight="1">
      <c r="A121" s="45"/>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
      <c r="AF121" s="1"/>
      <c r="AG121" s="1"/>
      <c r="AH121" s="1"/>
      <c r="BX121" s="1"/>
      <c r="BY121" s="1"/>
      <c r="BZ121" s="1"/>
      <c r="CA121" s="1"/>
      <c r="CB121" s="1"/>
      <c r="CC121" s="1"/>
      <c r="CD121" s="1"/>
      <c r="CE121" s="1"/>
      <c r="CF121" s="1"/>
    </row>
    <row r="122" spans="1:84" ht="12.75" customHeight="1">
      <c r="A122" s="4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
      <c r="AF122" s="1"/>
      <c r="AG122" s="1"/>
      <c r="AH122" s="1"/>
      <c r="BX122" s="1"/>
      <c r="BY122" s="1"/>
      <c r="BZ122" s="1"/>
      <c r="CA122" s="1"/>
      <c r="CB122" s="1"/>
      <c r="CC122" s="1"/>
      <c r="CD122" s="1"/>
      <c r="CE122" s="1"/>
      <c r="CF122" s="1"/>
    </row>
    <row r="123" spans="1:84" ht="12.75" customHeight="1">
      <c r="A123" s="45"/>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
      <c r="AF123" s="1"/>
      <c r="AG123" s="1"/>
      <c r="AH123" s="1"/>
      <c r="BX123" s="1"/>
      <c r="BY123" s="1"/>
      <c r="BZ123" s="1"/>
      <c r="CA123" s="1"/>
      <c r="CB123" s="1"/>
      <c r="CC123" s="1"/>
      <c r="CD123" s="1"/>
      <c r="CE123" s="1"/>
      <c r="CF123" s="1"/>
    </row>
    <row r="124" spans="1:84" ht="12.75" customHeight="1">
      <c r="A124" s="45"/>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
      <c r="AF124" s="1"/>
      <c r="AG124" s="1"/>
      <c r="AH124" s="1"/>
      <c r="BX124" s="1"/>
      <c r="BY124" s="1"/>
      <c r="BZ124" s="1"/>
      <c r="CA124" s="1"/>
      <c r="CB124" s="1"/>
      <c r="CC124" s="1"/>
      <c r="CD124" s="1"/>
      <c r="CE124" s="1"/>
      <c r="CF124" s="1"/>
    </row>
    <row r="125" spans="1:84" ht="12.75" customHeight="1">
      <c r="A125" s="45"/>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
      <c r="AF125" s="1"/>
      <c r="AG125" s="1"/>
      <c r="AH125" s="1"/>
      <c r="BX125" s="1"/>
      <c r="BY125" s="1"/>
      <c r="BZ125" s="1"/>
      <c r="CA125" s="1"/>
      <c r="CB125" s="1"/>
      <c r="CC125" s="1"/>
      <c r="CD125" s="1"/>
      <c r="CE125" s="1"/>
      <c r="CF125" s="1"/>
    </row>
    <row r="126" spans="1:84" ht="12.75" customHeight="1">
      <c r="A126" s="45"/>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
      <c r="AF126" s="1"/>
      <c r="AG126" s="1"/>
      <c r="AH126" s="1"/>
      <c r="BX126" s="1"/>
      <c r="BY126" s="1"/>
      <c r="BZ126" s="1"/>
      <c r="CA126" s="1"/>
      <c r="CB126" s="1"/>
      <c r="CC126" s="1"/>
      <c r="CD126" s="1"/>
      <c r="CE126" s="1"/>
      <c r="CF126" s="1"/>
    </row>
    <row r="127" spans="1:84" ht="12.75" customHeight="1">
      <c r="A127" s="45"/>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
      <c r="AF127" s="1"/>
      <c r="AG127" s="1"/>
      <c r="AH127" s="1"/>
      <c r="BX127" s="1"/>
      <c r="BY127" s="1"/>
      <c r="BZ127" s="1"/>
      <c r="CA127" s="1"/>
      <c r="CB127" s="1"/>
      <c r="CC127" s="1"/>
      <c r="CD127" s="1"/>
      <c r="CE127" s="1"/>
      <c r="CF127" s="1"/>
    </row>
    <row r="128" spans="1:84" ht="12.75" customHeight="1">
      <c r="A128" s="45"/>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
      <c r="AF128" s="1"/>
      <c r="AG128" s="1"/>
      <c r="AH128" s="1"/>
      <c r="BX128" s="1"/>
      <c r="BY128" s="1"/>
      <c r="BZ128" s="1"/>
      <c r="CA128" s="1"/>
      <c r="CB128" s="1"/>
      <c r="CC128" s="1"/>
      <c r="CD128" s="1"/>
      <c r="CE128" s="1"/>
      <c r="CF128" s="1"/>
    </row>
    <row r="129" spans="1:84" ht="12.75" customHeight="1">
      <c r="A129" s="45"/>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
      <c r="AF129" s="1"/>
      <c r="AG129" s="1"/>
      <c r="AH129" s="1"/>
      <c r="BX129" s="1"/>
      <c r="BY129" s="1"/>
      <c r="BZ129" s="1"/>
      <c r="CA129" s="1"/>
      <c r="CB129" s="1"/>
      <c r="CC129" s="1"/>
      <c r="CD129" s="1"/>
      <c r="CE129" s="1"/>
      <c r="CF129" s="1"/>
    </row>
    <row r="130" spans="1:84" ht="12.75" customHeight="1">
      <c r="A130" s="45"/>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
      <c r="AF130" s="1"/>
      <c r="AG130" s="1"/>
      <c r="AH130" s="1"/>
      <c r="BX130" s="1"/>
      <c r="BY130" s="1"/>
      <c r="BZ130" s="1"/>
      <c r="CA130" s="1"/>
      <c r="CB130" s="1"/>
      <c r="CC130" s="1"/>
      <c r="CD130" s="1"/>
      <c r="CE130" s="1"/>
      <c r="CF130" s="1"/>
    </row>
    <row r="131" spans="1:84" ht="12.75" customHeight="1">
      <c r="A131" s="45"/>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
      <c r="AF131" s="1"/>
      <c r="AG131" s="1"/>
      <c r="AH131" s="1"/>
      <c r="BX131" s="1"/>
      <c r="BY131" s="1"/>
      <c r="BZ131" s="1"/>
      <c r="CA131" s="1"/>
      <c r="CB131" s="1"/>
      <c r="CC131" s="1"/>
      <c r="CD131" s="1"/>
      <c r="CE131" s="1"/>
      <c r="CF131" s="1"/>
    </row>
    <row r="132" spans="1:84" ht="12.75" customHeight="1">
      <c r="A132" s="45"/>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
      <c r="AF132" s="1"/>
      <c r="AG132" s="1"/>
      <c r="AH132" s="1"/>
      <c r="BX132" s="1"/>
      <c r="BY132" s="1"/>
      <c r="BZ132" s="1"/>
      <c r="CA132" s="1"/>
      <c r="CB132" s="1"/>
      <c r="CC132" s="1"/>
      <c r="CD132" s="1"/>
      <c r="CE132" s="1"/>
      <c r="CF132" s="1"/>
    </row>
    <row r="133" spans="1:84" ht="12.75" customHeight="1">
      <c r="A133" s="4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
      <c r="AF133" s="1"/>
      <c r="AG133" s="1"/>
      <c r="AH133" s="1"/>
      <c r="BX133" s="1"/>
      <c r="BY133" s="1"/>
      <c r="BZ133" s="1"/>
      <c r="CA133" s="1"/>
      <c r="CB133" s="1"/>
      <c r="CC133" s="1"/>
      <c r="CD133" s="1"/>
      <c r="CE133" s="1"/>
      <c r="CF133" s="1"/>
    </row>
    <row r="134" spans="1:84" ht="12.75" customHeight="1">
      <c r="A134" s="45"/>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
      <c r="AF134" s="1"/>
      <c r="AG134" s="1"/>
      <c r="AH134" s="1"/>
      <c r="BX134" s="1"/>
      <c r="BY134" s="1"/>
      <c r="BZ134" s="1"/>
      <c r="CA134" s="1"/>
      <c r="CB134" s="1"/>
      <c r="CC134" s="1"/>
      <c r="CD134" s="1"/>
      <c r="CE134" s="1"/>
      <c r="CF134" s="1"/>
    </row>
    <row r="135" spans="1:84" ht="12.75" customHeight="1">
      <c r="A135" s="45"/>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
      <c r="AF135" s="1"/>
      <c r="AG135" s="1"/>
      <c r="AH135" s="1"/>
      <c r="BX135" s="1"/>
      <c r="BY135" s="1"/>
      <c r="BZ135" s="1"/>
      <c r="CA135" s="1"/>
      <c r="CB135" s="1"/>
      <c r="CC135" s="1"/>
      <c r="CD135" s="1"/>
      <c r="CE135" s="1"/>
      <c r="CF135" s="1"/>
    </row>
    <row r="136" spans="1:84" ht="12.75" customHeight="1">
      <c r="A136" s="45"/>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
      <c r="AF136" s="1"/>
      <c r="AG136" s="1"/>
      <c r="AH136" s="1"/>
      <c r="BX136" s="1"/>
      <c r="BY136" s="1"/>
      <c r="BZ136" s="1"/>
      <c r="CA136" s="1"/>
      <c r="CB136" s="1"/>
      <c r="CC136" s="1"/>
      <c r="CD136" s="1"/>
      <c r="CE136" s="1"/>
      <c r="CF136" s="1"/>
    </row>
    <row r="137" spans="1:84" ht="12.75" customHeight="1">
      <c r="A137" s="45"/>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
      <c r="AF137" s="1"/>
      <c r="AG137" s="1"/>
      <c r="AH137" s="1"/>
      <c r="BX137" s="1"/>
      <c r="BY137" s="1"/>
      <c r="BZ137" s="1"/>
      <c r="CA137" s="1"/>
      <c r="CB137" s="1"/>
      <c r="CC137" s="1"/>
      <c r="CD137" s="1"/>
      <c r="CE137" s="1"/>
      <c r="CF137" s="1"/>
    </row>
    <row r="138" spans="1:84" ht="12.75" customHeight="1">
      <c r="A138" s="4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
      <c r="AF138" s="1"/>
      <c r="AG138" s="1"/>
      <c r="AH138" s="1"/>
      <c r="BX138" s="1"/>
      <c r="BY138" s="1"/>
      <c r="BZ138" s="1"/>
      <c r="CA138" s="1"/>
      <c r="CB138" s="1"/>
      <c r="CC138" s="1"/>
      <c r="CD138" s="1"/>
      <c r="CE138" s="1"/>
      <c r="CF138" s="1"/>
    </row>
    <row r="139" spans="1:84" ht="12.75" customHeight="1">
      <c r="A139" s="45"/>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
      <c r="AF139" s="1"/>
      <c r="AG139" s="1"/>
      <c r="AH139" s="1"/>
      <c r="BX139" s="1"/>
      <c r="BY139" s="1"/>
      <c r="BZ139" s="1"/>
      <c r="CA139" s="1"/>
      <c r="CB139" s="1"/>
      <c r="CC139" s="1"/>
      <c r="CD139" s="1"/>
      <c r="CE139" s="1"/>
      <c r="CF139" s="1"/>
    </row>
    <row r="140" spans="1:84" ht="12.75" customHeight="1">
      <c r="A140" s="45"/>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
      <c r="AF140" s="1"/>
      <c r="AG140" s="1"/>
      <c r="AH140" s="1"/>
      <c r="BX140" s="1"/>
      <c r="BY140" s="1"/>
      <c r="BZ140" s="1"/>
      <c r="CA140" s="1"/>
      <c r="CB140" s="1"/>
      <c r="CC140" s="1"/>
      <c r="CD140" s="1"/>
      <c r="CE140" s="1"/>
      <c r="CF140" s="1"/>
    </row>
    <row r="141" spans="1:84" ht="12.75" customHeight="1">
      <c r="A141" s="45"/>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
      <c r="AF141" s="1"/>
      <c r="AG141" s="1"/>
      <c r="AH141" s="1"/>
      <c r="BX141" s="1"/>
      <c r="BY141" s="1"/>
      <c r="BZ141" s="1"/>
      <c r="CA141" s="1"/>
      <c r="CB141" s="1"/>
      <c r="CC141" s="1"/>
      <c r="CD141" s="1"/>
      <c r="CE141" s="1"/>
      <c r="CF141" s="1"/>
    </row>
    <row r="142" spans="1:84" ht="12.75" customHeight="1">
      <c r="A142" s="45"/>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
      <c r="AF142" s="1"/>
      <c r="AG142" s="1"/>
      <c r="AH142" s="1"/>
      <c r="BX142" s="1"/>
      <c r="BY142" s="1"/>
      <c r="BZ142" s="1"/>
      <c r="CA142" s="1"/>
      <c r="CB142" s="1"/>
      <c r="CC142" s="1"/>
      <c r="CD142" s="1"/>
      <c r="CE142" s="1"/>
      <c r="CF142" s="1"/>
    </row>
    <row r="143" spans="1:84" ht="12.75" customHeight="1">
      <c r="A143" s="45"/>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
      <c r="AF143" s="1"/>
      <c r="AG143" s="1"/>
      <c r="AH143" s="1"/>
      <c r="BX143" s="1"/>
      <c r="BY143" s="1"/>
      <c r="BZ143" s="1"/>
      <c r="CA143" s="1"/>
      <c r="CB143" s="1"/>
      <c r="CC143" s="1"/>
      <c r="CD143" s="1"/>
      <c r="CE143" s="1"/>
      <c r="CF143" s="1"/>
    </row>
    <row r="144" spans="1:84" ht="12.75" customHeight="1">
      <c r="A144" s="45"/>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
      <c r="AF144" s="1"/>
      <c r="AG144" s="1"/>
      <c r="AH144" s="1"/>
      <c r="BX144" s="1"/>
      <c r="BY144" s="1"/>
      <c r="BZ144" s="1"/>
      <c r="CA144" s="1"/>
      <c r="CB144" s="1"/>
      <c r="CC144" s="1"/>
      <c r="CD144" s="1"/>
      <c r="CE144" s="1"/>
      <c r="CF144" s="1"/>
    </row>
    <row r="145" spans="1:84" ht="12.75" customHeight="1">
      <c r="A145" s="45"/>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
      <c r="AF145" s="1"/>
      <c r="AG145" s="1"/>
      <c r="AH145" s="1"/>
      <c r="BX145" s="1"/>
      <c r="BY145" s="1"/>
      <c r="BZ145" s="1"/>
      <c r="CA145" s="1"/>
      <c r="CB145" s="1"/>
      <c r="CC145" s="1"/>
      <c r="CD145" s="1"/>
      <c r="CE145" s="1"/>
      <c r="CF145" s="1"/>
    </row>
    <row r="146" spans="1:84" ht="12.75" customHeight="1">
      <c r="A146" s="45"/>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
      <c r="AF146" s="1"/>
      <c r="AG146" s="1"/>
      <c r="AH146" s="1"/>
      <c r="BX146" s="1"/>
      <c r="BY146" s="1"/>
      <c r="BZ146" s="1"/>
      <c r="CA146" s="1"/>
      <c r="CB146" s="1"/>
      <c r="CC146" s="1"/>
      <c r="CD146" s="1"/>
      <c r="CE146" s="1"/>
      <c r="CF146" s="1"/>
    </row>
    <row r="147" spans="1:84" ht="12.75" customHeight="1">
      <c r="A147" s="45"/>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
      <c r="AF147" s="1"/>
      <c r="AG147" s="1"/>
      <c r="AH147" s="1"/>
      <c r="BX147" s="1"/>
      <c r="BY147" s="1"/>
      <c r="BZ147" s="1"/>
      <c r="CA147" s="1"/>
      <c r="CB147" s="1"/>
      <c r="CC147" s="1"/>
      <c r="CD147" s="1"/>
      <c r="CE147" s="1"/>
      <c r="CF147" s="1"/>
    </row>
    <row r="148" spans="1:84" ht="12.75" customHeight="1">
      <c r="A148" s="45"/>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
      <c r="AF148" s="1"/>
      <c r="AG148" s="1"/>
      <c r="AH148" s="1"/>
      <c r="BX148" s="1"/>
      <c r="BY148" s="1"/>
      <c r="BZ148" s="1"/>
      <c r="CA148" s="1"/>
      <c r="CB148" s="1"/>
      <c r="CC148" s="1"/>
      <c r="CD148" s="1"/>
      <c r="CE148" s="1"/>
      <c r="CF148" s="1"/>
    </row>
    <row r="149" spans="1:84" ht="12.75" customHeight="1">
      <c r="A149" s="45"/>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
      <c r="AF149" s="1"/>
      <c r="AG149" s="1"/>
      <c r="AH149" s="1"/>
      <c r="BX149" s="1"/>
      <c r="BY149" s="1"/>
      <c r="BZ149" s="1"/>
      <c r="CA149" s="1"/>
      <c r="CB149" s="1"/>
      <c r="CC149" s="1"/>
      <c r="CD149" s="1"/>
      <c r="CE149" s="1"/>
      <c r="CF149" s="1"/>
    </row>
    <row r="150" spans="1:84" ht="12.75" customHeight="1">
      <c r="A150" s="45"/>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
      <c r="AF150" s="1"/>
      <c r="AG150" s="1"/>
      <c r="AH150" s="1"/>
      <c r="BX150" s="1"/>
      <c r="BY150" s="1"/>
      <c r="BZ150" s="1"/>
      <c r="CA150" s="1"/>
      <c r="CB150" s="1"/>
      <c r="CC150" s="1"/>
      <c r="CD150" s="1"/>
      <c r="CE150" s="1"/>
      <c r="CF150" s="1"/>
    </row>
    <row r="151" spans="1:84" ht="12.75" customHeight="1">
      <c r="A151" s="45"/>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
      <c r="AF151" s="1"/>
      <c r="AG151" s="1"/>
      <c r="AH151" s="1"/>
      <c r="BX151" s="1"/>
      <c r="BY151" s="1"/>
      <c r="BZ151" s="1"/>
      <c r="CA151" s="1"/>
      <c r="CB151" s="1"/>
      <c r="CC151" s="1"/>
      <c r="CD151" s="1"/>
      <c r="CE151" s="1"/>
      <c r="CF151" s="1"/>
    </row>
    <row r="152" spans="1:84" ht="12.75" customHeight="1">
      <c r="A152" s="45"/>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
      <c r="AF152" s="1"/>
      <c r="AG152" s="1"/>
      <c r="AH152" s="1"/>
      <c r="BX152" s="1"/>
      <c r="BY152" s="1"/>
      <c r="BZ152" s="1"/>
      <c r="CA152" s="1"/>
      <c r="CB152" s="1"/>
      <c r="CC152" s="1"/>
      <c r="CD152" s="1"/>
      <c r="CE152" s="1"/>
      <c r="CF152" s="1"/>
    </row>
    <row r="153" spans="1:84" ht="12.75" customHeight="1">
      <c r="A153" s="45"/>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
      <c r="AF153" s="1"/>
      <c r="AG153" s="1"/>
      <c r="AH153" s="1"/>
      <c r="BX153" s="1"/>
      <c r="BY153" s="1"/>
      <c r="BZ153" s="1"/>
      <c r="CA153" s="1"/>
      <c r="CB153" s="1"/>
      <c r="CC153" s="1"/>
      <c r="CD153" s="1"/>
      <c r="CE153" s="1"/>
      <c r="CF153" s="1"/>
    </row>
    <row r="154" spans="1:84" ht="12.75" customHeight="1">
      <c r="A154" s="45"/>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
      <c r="AF154" s="1"/>
      <c r="AG154" s="1"/>
      <c r="AH154" s="1"/>
      <c r="BX154" s="1"/>
      <c r="BY154" s="1"/>
      <c r="BZ154" s="1"/>
      <c r="CA154" s="1"/>
      <c r="CB154" s="1"/>
      <c r="CC154" s="1"/>
      <c r="CD154" s="1"/>
      <c r="CE154" s="1"/>
      <c r="CF154" s="1"/>
    </row>
    <row r="155" spans="1:84" ht="12.75" customHeight="1">
      <c r="A155" s="45"/>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
      <c r="AF155" s="1"/>
      <c r="AG155" s="1"/>
      <c r="AH155" s="1"/>
      <c r="BX155" s="1"/>
      <c r="BY155" s="1"/>
      <c r="BZ155" s="1"/>
      <c r="CA155" s="1"/>
      <c r="CB155" s="1"/>
      <c r="CC155" s="1"/>
      <c r="CD155" s="1"/>
      <c r="CE155" s="1"/>
      <c r="CF155" s="1"/>
    </row>
    <row r="156" spans="1:84" ht="12.75" customHeight="1">
      <c r="A156" s="45"/>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
      <c r="AF156" s="1"/>
      <c r="AG156" s="1"/>
      <c r="AH156" s="1"/>
      <c r="BX156" s="1"/>
      <c r="BY156" s="1"/>
      <c r="BZ156" s="1"/>
      <c r="CA156" s="1"/>
      <c r="CB156" s="1"/>
      <c r="CC156" s="1"/>
      <c r="CD156" s="1"/>
      <c r="CE156" s="1"/>
      <c r="CF156" s="1"/>
    </row>
    <row r="157" spans="1:84" ht="12.75" customHeight="1">
      <c r="A157" s="45"/>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
      <c r="AF157" s="1"/>
      <c r="AG157" s="1"/>
      <c r="AH157" s="1"/>
      <c r="BX157" s="1"/>
      <c r="BY157" s="1"/>
      <c r="BZ157" s="1"/>
      <c r="CA157" s="1"/>
      <c r="CB157" s="1"/>
      <c r="CC157" s="1"/>
      <c r="CD157" s="1"/>
      <c r="CE157" s="1"/>
      <c r="CF157" s="1"/>
    </row>
    <row r="158" spans="1:84" ht="12.75" customHeight="1">
      <c r="A158" s="45"/>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
      <c r="AF158" s="1"/>
      <c r="AG158" s="1"/>
      <c r="AH158" s="1"/>
      <c r="BX158" s="1"/>
      <c r="BY158" s="1"/>
      <c r="BZ158" s="1"/>
      <c r="CA158" s="1"/>
      <c r="CB158" s="1"/>
      <c r="CC158" s="1"/>
      <c r="CD158" s="1"/>
      <c r="CE158" s="1"/>
      <c r="CF158" s="1"/>
    </row>
    <row r="159" spans="1:84" ht="12.75" customHeight="1">
      <c r="A159" s="4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
      <c r="AF159" s="1"/>
      <c r="AG159" s="1"/>
      <c r="AH159" s="1"/>
      <c r="BX159" s="1"/>
      <c r="BY159" s="1"/>
      <c r="BZ159" s="1"/>
      <c r="CA159" s="1"/>
      <c r="CB159" s="1"/>
      <c r="CC159" s="1"/>
      <c r="CD159" s="1"/>
      <c r="CE159" s="1"/>
      <c r="CF159" s="1"/>
    </row>
    <row r="160" spans="1:84" ht="12.75" customHeight="1">
      <c r="A160" s="45"/>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
      <c r="AF160" s="1"/>
      <c r="AG160" s="1"/>
      <c r="AH160" s="1"/>
      <c r="BX160" s="1"/>
      <c r="BY160" s="1"/>
      <c r="BZ160" s="1"/>
      <c r="CA160" s="1"/>
      <c r="CB160" s="1"/>
      <c r="CC160" s="1"/>
      <c r="CD160" s="1"/>
      <c r="CE160" s="1"/>
      <c r="CF160" s="1"/>
    </row>
    <row r="161" spans="1:84" ht="12.75" customHeight="1">
      <c r="A161" s="4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
      <c r="AF161" s="1"/>
      <c r="AG161" s="1"/>
      <c r="AH161" s="1"/>
      <c r="BX161" s="1"/>
      <c r="BY161" s="1"/>
      <c r="BZ161" s="1"/>
      <c r="CA161" s="1"/>
      <c r="CB161" s="1"/>
      <c r="CC161" s="1"/>
      <c r="CD161" s="1"/>
      <c r="CE161" s="1"/>
      <c r="CF161" s="1"/>
    </row>
    <row r="162" spans="1:84" ht="12.75" customHeight="1">
      <c r="A162" s="45"/>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
      <c r="AF162" s="1"/>
      <c r="AG162" s="1"/>
      <c r="AH162" s="1"/>
      <c r="BX162" s="1"/>
      <c r="BY162" s="1"/>
      <c r="BZ162" s="1"/>
      <c r="CA162" s="1"/>
      <c r="CB162" s="1"/>
      <c r="CC162" s="1"/>
      <c r="CD162" s="1"/>
      <c r="CE162" s="1"/>
      <c r="CF162" s="1"/>
    </row>
    <row r="163" spans="1:84" ht="12.75" customHeight="1">
      <c r="A163" s="4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
      <c r="AF163" s="1"/>
      <c r="AG163" s="1"/>
      <c r="AH163" s="1"/>
      <c r="BX163" s="1"/>
      <c r="BY163" s="1"/>
      <c r="BZ163" s="1"/>
      <c r="CA163" s="1"/>
      <c r="CB163" s="1"/>
      <c r="CC163" s="1"/>
      <c r="CD163" s="1"/>
      <c r="CE163" s="1"/>
      <c r="CF163" s="1"/>
    </row>
    <row r="164" spans="1:84" ht="12.75" customHeight="1">
      <c r="A164" s="45"/>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
      <c r="AF164" s="1"/>
      <c r="AG164" s="1"/>
      <c r="AH164" s="1"/>
      <c r="BX164" s="1"/>
      <c r="BY164" s="1"/>
      <c r="BZ164" s="1"/>
      <c r="CA164" s="1"/>
      <c r="CB164" s="1"/>
      <c r="CC164" s="1"/>
      <c r="CD164" s="1"/>
      <c r="CE164" s="1"/>
      <c r="CF164" s="1"/>
    </row>
    <row r="165" spans="1:84" ht="12.75" customHeight="1">
      <c r="A165" s="4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
      <c r="AF165" s="1"/>
      <c r="AG165" s="1"/>
      <c r="AH165" s="1"/>
      <c r="BX165" s="1"/>
      <c r="BY165" s="1"/>
      <c r="BZ165" s="1"/>
      <c r="CA165" s="1"/>
      <c r="CB165" s="1"/>
      <c r="CC165" s="1"/>
      <c r="CD165" s="1"/>
      <c r="CE165" s="1"/>
      <c r="CF165" s="1"/>
    </row>
    <row r="166" spans="1:84" ht="12.75" customHeight="1">
      <c r="A166" s="45"/>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
      <c r="AF166" s="1"/>
      <c r="AG166" s="1"/>
      <c r="AH166" s="1"/>
      <c r="BX166" s="1"/>
      <c r="BY166" s="1"/>
      <c r="BZ166" s="1"/>
      <c r="CA166" s="1"/>
      <c r="CB166" s="1"/>
      <c r="CC166" s="1"/>
      <c r="CD166" s="1"/>
      <c r="CE166" s="1"/>
      <c r="CF166" s="1"/>
    </row>
    <row r="167" spans="1:84" ht="12.75" customHeight="1">
      <c r="A167" s="4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
      <c r="AF167" s="1"/>
      <c r="AG167" s="1"/>
      <c r="AH167" s="1"/>
      <c r="BX167" s="1"/>
      <c r="BY167" s="1"/>
      <c r="BZ167" s="1"/>
      <c r="CA167" s="1"/>
      <c r="CB167" s="1"/>
      <c r="CC167" s="1"/>
      <c r="CD167" s="1"/>
      <c r="CE167" s="1"/>
      <c r="CF167" s="1"/>
    </row>
    <row r="168" spans="1:84" ht="12.75" customHeight="1">
      <c r="A168" s="45"/>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
      <c r="AF168" s="1"/>
      <c r="AG168" s="1"/>
      <c r="AH168" s="1"/>
      <c r="BX168" s="1"/>
      <c r="BY168" s="1"/>
      <c r="BZ168" s="1"/>
      <c r="CA168" s="1"/>
      <c r="CB168" s="1"/>
      <c r="CC168" s="1"/>
      <c r="CD168" s="1"/>
      <c r="CE168" s="1"/>
      <c r="CF168" s="1"/>
    </row>
    <row r="169" spans="1:84" ht="12.75" customHeight="1">
      <c r="A169" s="4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
      <c r="AF169" s="1"/>
      <c r="AG169" s="1"/>
      <c r="AH169" s="1"/>
      <c r="BX169" s="1"/>
      <c r="BY169" s="1"/>
      <c r="BZ169" s="1"/>
      <c r="CA169" s="1"/>
      <c r="CB169" s="1"/>
      <c r="CC169" s="1"/>
      <c r="CD169" s="1"/>
      <c r="CE169" s="1"/>
      <c r="CF169" s="1"/>
    </row>
    <row r="170" spans="1:84" ht="12.75" customHeight="1">
      <c r="A170" s="45"/>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
      <c r="AF170" s="1"/>
      <c r="AG170" s="1"/>
      <c r="AH170" s="1"/>
      <c r="BX170" s="1"/>
      <c r="BY170" s="1"/>
      <c r="BZ170" s="1"/>
      <c r="CA170" s="1"/>
      <c r="CB170" s="1"/>
      <c r="CC170" s="1"/>
      <c r="CD170" s="1"/>
      <c r="CE170" s="1"/>
      <c r="CF170" s="1"/>
    </row>
    <row r="171" spans="1:84" ht="12.75" customHeight="1">
      <c r="A171" s="4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
      <c r="AF171" s="1"/>
      <c r="AG171" s="1"/>
      <c r="AH171" s="1"/>
      <c r="BX171" s="1"/>
      <c r="BY171" s="1"/>
      <c r="BZ171" s="1"/>
      <c r="CA171" s="1"/>
      <c r="CB171" s="1"/>
      <c r="CC171" s="1"/>
      <c r="CD171" s="1"/>
      <c r="CE171" s="1"/>
      <c r="CF171" s="1"/>
    </row>
    <row r="172" spans="1:84" ht="12.75" customHeight="1">
      <c r="A172" s="45"/>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
      <c r="AF172" s="1"/>
      <c r="AG172" s="1"/>
      <c r="AH172" s="1"/>
      <c r="BX172" s="1"/>
      <c r="BY172" s="1"/>
      <c r="BZ172" s="1"/>
      <c r="CA172" s="1"/>
      <c r="CB172" s="1"/>
      <c r="CC172" s="1"/>
      <c r="CD172" s="1"/>
      <c r="CE172" s="1"/>
      <c r="CF172" s="1"/>
    </row>
    <row r="173" spans="1:84" ht="12.75" customHeight="1">
      <c r="A173" s="4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
      <c r="AF173" s="1"/>
      <c r="AG173" s="1"/>
      <c r="AH173" s="1"/>
      <c r="BX173" s="1"/>
      <c r="BY173" s="1"/>
      <c r="BZ173" s="1"/>
      <c r="CA173" s="1"/>
      <c r="CB173" s="1"/>
      <c r="CC173" s="1"/>
      <c r="CD173" s="1"/>
      <c r="CE173" s="1"/>
      <c r="CF173" s="1"/>
    </row>
    <row r="174" spans="1:84" ht="12.75" customHeight="1">
      <c r="A174" s="45"/>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
      <c r="AF174" s="1"/>
      <c r="AG174" s="1"/>
      <c r="AH174" s="1"/>
      <c r="BX174" s="1"/>
      <c r="BY174" s="1"/>
      <c r="BZ174" s="1"/>
      <c r="CA174" s="1"/>
      <c r="CB174" s="1"/>
      <c r="CC174" s="1"/>
      <c r="CD174" s="1"/>
      <c r="CE174" s="1"/>
      <c r="CF174" s="1"/>
    </row>
    <row r="175" spans="1:84" ht="12.75" customHeight="1">
      <c r="A175" s="45"/>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
      <c r="AF175" s="1"/>
      <c r="AG175" s="1"/>
      <c r="AH175" s="1"/>
      <c r="BX175" s="1"/>
      <c r="BY175" s="1"/>
      <c r="BZ175" s="1"/>
      <c r="CA175" s="1"/>
      <c r="CB175" s="1"/>
      <c r="CC175" s="1"/>
      <c r="CD175" s="1"/>
      <c r="CE175" s="1"/>
      <c r="CF175" s="1"/>
    </row>
    <row r="176" spans="1:84" ht="12.75" customHeight="1">
      <c r="A176" s="45"/>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
      <c r="AF176" s="1"/>
      <c r="AG176" s="1"/>
      <c r="AH176" s="1"/>
      <c r="BX176" s="1"/>
      <c r="BY176" s="1"/>
      <c r="BZ176" s="1"/>
      <c r="CA176" s="1"/>
      <c r="CB176" s="1"/>
      <c r="CC176" s="1"/>
      <c r="CD176" s="1"/>
      <c r="CE176" s="1"/>
      <c r="CF176" s="1"/>
    </row>
    <row r="177" spans="1:84" ht="12.75" customHeight="1">
      <c r="A177" s="45"/>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
      <c r="AF177" s="1"/>
      <c r="AG177" s="1"/>
      <c r="AH177" s="1"/>
      <c r="BX177" s="1"/>
      <c r="BY177" s="1"/>
      <c r="BZ177" s="1"/>
      <c r="CA177" s="1"/>
      <c r="CB177" s="1"/>
      <c r="CC177" s="1"/>
      <c r="CD177" s="1"/>
      <c r="CE177" s="1"/>
      <c r="CF177" s="1"/>
    </row>
    <row r="178" spans="1:84" ht="12.75" customHeight="1">
      <c r="A178" s="45"/>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
      <c r="AF178" s="1"/>
      <c r="AG178" s="1"/>
      <c r="AH178" s="1"/>
      <c r="BX178" s="1"/>
      <c r="BY178" s="1"/>
      <c r="BZ178" s="1"/>
      <c r="CA178" s="1"/>
      <c r="CB178" s="1"/>
      <c r="CC178" s="1"/>
      <c r="CD178" s="1"/>
      <c r="CE178" s="1"/>
      <c r="CF178" s="1"/>
    </row>
    <row r="179" spans="1:84" ht="12.75" customHeight="1">
      <c r="A179" s="45"/>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
      <c r="AF179" s="1"/>
      <c r="AG179" s="1"/>
      <c r="AH179" s="1"/>
      <c r="BX179" s="1"/>
      <c r="BY179" s="1"/>
      <c r="BZ179" s="1"/>
      <c r="CA179" s="1"/>
      <c r="CB179" s="1"/>
      <c r="CC179" s="1"/>
      <c r="CD179" s="1"/>
      <c r="CE179" s="1"/>
      <c r="CF179" s="1"/>
    </row>
    <row r="180" spans="1:84" ht="12.75" customHeight="1">
      <c r="A180" s="45"/>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
      <c r="AF180" s="1"/>
      <c r="AG180" s="1"/>
      <c r="AH180" s="1"/>
      <c r="BX180" s="1"/>
      <c r="BY180" s="1"/>
      <c r="BZ180" s="1"/>
      <c r="CA180" s="1"/>
      <c r="CB180" s="1"/>
      <c r="CC180" s="1"/>
      <c r="CD180" s="1"/>
      <c r="CE180" s="1"/>
      <c r="CF180" s="1"/>
    </row>
    <row r="181" spans="1:84" ht="12.75" customHeight="1">
      <c r="A181" s="45"/>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
      <c r="AF181" s="1"/>
      <c r="AG181" s="1"/>
      <c r="AH181" s="1"/>
      <c r="BX181" s="1"/>
      <c r="BY181" s="1"/>
      <c r="BZ181" s="1"/>
      <c r="CA181" s="1"/>
      <c r="CB181" s="1"/>
      <c r="CC181" s="1"/>
      <c r="CD181" s="1"/>
      <c r="CE181" s="1"/>
      <c r="CF181" s="1"/>
    </row>
    <row r="182" spans="1:84" ht="12.75" customHeight="1">
      <c r="A182" s="45"/>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
      <c r="AF182" s="1"/>
      <c r="AG182" s="1"/>
      <c r="AH182" s="1"/>
      <c r="BX182" s="1"/>
      <c r="BY182" s="1"/>
      <c r="BZ182" s="1"/>
      <c r="CA182" s="1"/>
      <c r="CB182" s="1"/>
      <c r="CC182" s="1"/>
      <c r="CD182" s="1"/>
      <c r="CE182" s="1"/>
      <c r="CF182" s="1"/>
    </row>
    <row r="183" spans="1:84" ht="12.75" customHeight="1">
      <c r="A183" s="45"/>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
      <c r="AF183" s="1"/>
      <c r="AG183" s="1"/>
      <c r="AH183" s="1"/>
      <c r="BX183" s="1"/>
      <c r="BY183" s="1"/>
      <c r="BZ183" s="1"/>
      <c r="CA183" s="1"/>
      <c r="CB183" s="1"/>
      <c r="CC183" s="1"/>
      <c r="CD183" s="1"/>
      <c r="CE183" s="1"/>
      <c r="CF183" s="1"/>
    </row>
    <row r="184" spans="1:84" ht="12.75" customHeight="1">
      <c r="A184" s="45"/>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
      <c r="AF184" s="1"/>
      <c r="AG184" s="1"/>
      <c r="AH184" s="1"/>
      <c r="BX184" s="1"/>
      <c r="BY184" s="1"/>
      <c r="BZ184" s="1"/>
      <c r="CA184" s="1"/>
      <c r="CB184" s="1"/>
      <c r="CC184" s="1"/>
      <c r="CD184" s="1"/>
      <c r="CE184" s="1"/>
      <c r="CF184" s="1"/>
    </row>
    <row r="185" spans="1:84" ht="12.75" customHeight="1">
      <c r="A185" s="45"/>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
      <c r="AF185" s="1"/>
      <c r="AG185" s="1"/>
      <c r="AH185" s="1"/>
      <c r="BX185" s="1"/>
      <c r="BY185" s="1"/>
      <c r="BZ185" s="1"/>
      <c r="CA185" s="1"/>
      <c r="CB185" s="1"/>
      <c r="CC185" s="1"/>
      <c r="CD185" s="1"/>
      <c r="CE185" s="1"/>
      <c r="CF185" s="1"/>
    </row>
    <row r="186" spans="1:84" ht="12.75" customHeight="1">
      <c r="A186" s="45"/>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
      <c r="AF186" s="1"/>
      <c r="AG186" s="1"/>
      <c r="AH186" s="1"/>
      <c r="BX186" s="1"/>
      <c r="BY186" s="1"/>
      <c r="BZ186" s="1"/>
      <c r="CA186" s="1"/>
      <c r="CB186" s="1"/>
      <c r="CC186" s="1"/>
      <c r="CD186" s="1"/>
      <c r="CE186" s="1"/>
      <c r="CF186" s="1"/>
    </row>
    <row r="187" spans="1:84" ht="12.75" customHeight="1">
      <c r="A187" s="4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
      <c r="AF187" s="1"/>
      <c r="AG187" s="1"/>
      <c r="AH187" s="1"/>
      <c r="BX187" s="1"/>
      <c r="BY187" s="1"/>
      <c r="BZ187" s="1"/>
      <c r="CA187" s="1"/>
      <c r="CB187" s="1"/>
      <c r="CC187" s="1"/>
      <c r="CD187" s="1"/>
      <c r="CE187" s="1"/>
      <c r="CF187" s="1"/>
    </row>
    <row r="188" spans="1:84" ht="12.75" customHeight="1">
      <c r="A188" s="45"/>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
      <c r="AF188" s="1"/>
      <c r="AG188" s="1"/>
      <c r="AH188" s="1"/>
      <c r="BX188" s="1"/>
      <c r="BY188" s="1"/>
      <c r="BZ188" s="1"/>
      <c r="CA188" s="1"/>
      <c r="CB188" s="1"/>
      <c r="CC188" s="1"/>
      <c r="CD188" s="1"/>
      <c r="CE188" s="1"/>
      <c r="CF188" s="1"/>
    </row>
    <row r="189" spans="1:84" ht="12.75" customHeight="1">
      <c r="A189" s="4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
      <c r="AF189" s="1"/>
      <c r="AG189" s="1"/>
      <c r="AH189" s="1"/>
      <c r="BX189" s="1"/>
      <c r="BY189" s="1"/>
      <c r="BZ189" s="1"/>
      <c r="CA189" s="1"/>
      <c r="CB189" s="1"/>
      <c r="CC189" s="1"/>
      <c r="CD189" s="1"/>
      <c r="CE189" s="1"/>
      <c r="CF189" s="1"/>
    </row>
    <row r="190" spans="1:84" ht="12.75" customHeight="1">
      <c r="A190" s="45"/>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
      <c r="AF190" s="1"/>
      <c r="AG190" s="1"/>
      <c r="AH190" s="1"/>
      <c r="BX190" s="1"/>
      <c r="BY190" s="1"/>
      <c r="BZ190" s="1"/>
      <c r="CA190" s="1"/>
      <c r="CB190" s="1"/>
      <c r="CC190" s="1"/>
      <c r="CD190" s="1"/>
      <c r="CE190" s="1"/>
      <c r="CF190" s="1"/>
    </row>
    <row r="191" spans="1:84" ht="12.75" customHeight="1">
      <c r="A191" s="4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
      <c r="AF191" s="1"/>
      <c r="AG191" s="1"/>
      <c r="AH191" s="1"/>
      <c r="BX191" s="1"/>
      <c r="BY191" s="1"/>
      <c r="BZ191" s="1"/>
      <c r="CA191" s="1"/>
      <c r="CB191" s="1"/>
      <c r="CC191" s="1"/>
      <c r="CD191" s="1"/>
      <c r="CE191" s="1"/>
      <c r="CF191" s="1"/>
    </row>
    <row r="192" spans="1:84" ht="12.75" customHeight="1">
      <c r="A192" s="4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
      <c r="AF192" s="1"/>
      <c r="AG192" s="1"/>
      <c r="AH192" s="1"/>
      <c r="BX192" s="1"/>
      <c r="BY192" s="1"/>
      <c r="BZ192" s="1"/>
      <c r="CA192" s="1"/>
      <c r="CB192" s="1"/>
      <c r="CC192" s="1"/>
      <c r="CD192" s="1"/>
      <c r="CE192" s="1"/>
      <c r="CF192" s="1"/>
    </row>
    <row r="193" spans="1:84" ht="12.75" customHeight="1">
      <c r="A193" s="4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
      <c r="AF193" s="1"/>
      <c r="AG193" s="1"/>
      <c r="AH193" s="1"/>
      <c r="BX193" s="1"/>
      <c r="BY193" s="1"/>
      <c r="BZ193" s="1"/>
      <c r="CA193" s="1"/>
      <c r="CB193" s="1"/>
      <c r="CC193" s="1"/>
      <c r="CD193" s="1"/>
      <c r="CE193" s="1"/>
      <c r="CF193" s="1"/>
    </row>
    <row r="194" spans="1:84" ht="12.75" customHeight="1">
      <c r="A194" s="4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
      <c r="AF194" s="1"/>
      <c r="AG194" s="1"/>
      <c r="AH194" s="1"/>
      <c r="BX194" s="1"/>
      <c r="BY194" s="1"/>
      <c r="BZ194" s="1"/>
      <c r="CA194" s="1"/>
      <c r="CB194" s="1"/>
      <c r="CC194" s="1"/>
      <c r="CD194" s="1"/>
      <c r="CE194" s="1"/>
      <c r="CF194" s="1"/>
    </row>
    <row r="195" spans="1:84" ht="12.75" customHeight="1">
      <c r="A195" s="4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
      <c r="AF195" s="1"/>
      <c r="AG195" s="1"/>
      <c r="AH195" s="1"/>
      <c r="BX195" s="1"/>
      <c r="BY195" s="1"/>
      <c r="BZ195" s="1"/>
      <c r="CA195" s="1"/>
      <c r="CB195" s="1"/>
      <c r="CC195" s="1"/>
      <c r="CD195" s="1"/>
      <c r="CE195" s="1"/>
      <c r="CF195" s="1"/>
    </row>
    <row r="196" spans="1:84" ht="12.75" customHeight="1">
      <c r="A196" s="4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
      <c r="AF196" s="1"/>
      <c r="AG196" s="1"/>
      <c r="AH196" s="1"/>
      <c r="BX196" s="1"/>
      <c r="BY196" s="1"/>
      <c r="BZ196" s="1"/>
      <c r="CA196" s="1"/>
      <c r="CB196" s="1"/>
      <c r="CC196" s="1"/>
      <c r="CD196" s="1"/>
      <c r="CE196" s="1"/>
      <c r="CF196" s="1"/>
    </row>
    <row r="197" spans="1:84" ht="12.75" customHeight="1">
      <c r="A197" s="4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
      <c r="AF197" s="1"/>
      <c r="AG197" s="1"/>
      <c r="AH197" s="1"/>
      <c r="BX197" s="1"/>
      <c r="BY197" s="1"/>
      <c r="BZ197" s="1"/>
      <c r="CA197" s="1"/>
      <c r="CB197" s="1"/>
      <c r="CC197" s="1"/>
      <c r="CD197" s="1"/>
      <c r="CE197" s="1"/>
      <c r="CF197" s="1"/>
    </row>
    <row r="198" spans="1:84" ht="12.75" customHeight="1">
      <c r="A198" s="4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
      <c r="AF198" s="1"/>
      <c r="AG198" s="1"/>
      <c r="AH198" s="1"/>
      <c r="BX198" s="1"/>
      <c r="BY198" s="1"/>
      <c r="BZ198" s="1"/>
      <c r="CA198" s="1"/>
      <c r="CB198" s="1"/>
      <c r="CC198" s="1"/>
      <c r="CD198" s="1"/>
      <c r="CE198" s="1"/>
      <c r="CF198" s="1"/>
    </row>
    <row r="199" spans="1:84" ht="12.75" customHeight="1">
      <c r="A199" s="4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
      <c r="AF199" s="1"/>
      <c r="AG199" s="1"/>
      <c r="AH199" s="1"/>
      <c r="BX199" s="1"/>
      <c r="BY199" s="1"/>
      <c r="BZ199" s="1"/>
      <c r="CA199" s="1"/>
      <c r="CB199" s="1"/>
      <c r="CC199" s="1"/>
      <c r="CD199" s="1"/>
      <c r="CE199" s="1"/>
      <c r="CF199" s="1"/>
    </row>
    <row r="200" spans="1:84" ht="12.75" customHeight="1">
      <c r="A200" s="4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
      <c r="AF200" s="1"/>
      <c r="AG200" s="1"/>
      <c r="AH200" s="1"/>
      <c r="BX200" s="1"/>
      <c r="BY200" s="1"/>
      <c r="BZ200" s="1"/>
      <c r="CA200" s="1"/>
      <c r="CB200" s="1"/>
      <c r="CC200" s="1"/>
      <c r="CD200" s="1"/>
      <c r="CE200" s="1"/>
      <c r="CF200" s="1"/>
    </row>
    <row r="201" spans="1:84" ht="12.75" customHeight="1">
      <c r="A201" s="4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
      <c r="AF201" s="1"/>
      <c r="AG201" s="1"/>
      <c r="AH201" s="1"/>
      <c r="BX201" s="1"/>
      <c r="BY201" s="1"/>
      <c r="BZ201" s="1"/>
      <c r="CA201" s="1"/>
      <c r="CB201" s="1"/>
      <c r="CC201" s="1"/>
      <c r="CD201" s="1"/>
      <c r="CE201" s="1"/>
      <c r="CF201" s="1"/>
    </row>
    <row r="202" spans="1:84" ht="12.75" customHeight="1">
      <c r="A202" s="4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
      <c r="AF202" s="1"/>
      <c r="AG202" s="1"/>
      <c r="AH202" s="1"/>
      <c r="BX202" s="1"/>
      <c r="BY202" s="1"/>
      <c r="BZ202" s="1"/>
      <c r="CA202" s="1"/>
      <c r="CB202" s="1"/>
      <c r="CC202" s="1"/>
      <c r="CD202" s="1"/>
      <c r="CE202" s="1"/>
      <c r="CF202" s="1"/>
    </row>
    <row r="203" spans="1:84" ht="12.75" customHeight="1">
      <c r="A203" s="4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
      <c r="AF203" s="1"/>
      <c r="AG203" s="1"/>
      <c r="AH203" s="1"/>
      <c r="BX203" s="1"/>
      <c r="BY203" s="1"/>
      <c r="BZ203" s="1"/>
      <c r="CA203" s="1"/>
      <c r="CB203" s="1"/>
      <c r="CC203" s="1"/>
      <c r="CD203" s="1"/>
      <c r="CE203" s="1"/>
      <c r="CF203" s="1"/>
    </row>
    <row r="204" spans="1:84" ht="12.75" customHeight="1">
      <c r="A204" s="4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
      <c r="AF204" s="1"/>
      <c r="AG204" s="1"/>
      <c r="AH204" s="1"/>
      <c r="BX204" s="1"/>
      <c r="BY204" s="1"/>
      <c r="BZ204" s="1"/>
      <c r="CA204" s="1"/>
      <c r="CB204" s="1"/>
      <c r="CC204" s="1"/>
      <c r="CD204" s="1"/>
      <c r="CE204" s="1"/>
      <c r="CF204" s="1"/>
    </row>
    <row r="205" spans="1:84" ht="12.75" customHeight="1">
      <c r="A205" s="4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
      <c r="AF205" s="1"/>
      <c r="AG205" s="1"/>
      <c r="AH205" s="1"/>
      <c r="BX205" s="1"/>
      <c r="BY205" s="1"/>
      <c r="BZ205" s="1"/>
      <c r="CA205" s="1"/>
      <c r="CB205" s="1"/>
      <c r="CC205" s="1"/>
      <c r="CD205" s="1"/>
      <c r="CE205" s="1"/>
      <c r="CF205" s="1"/>
    </row>
    <row r="206" spans="1:84" ht="12.75" customHeight="1">
      <c r="A206" s="4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
      <c r="AF206" s="1"/>
      <c r="AG206" s="1"/>
      <c r="AH206" s="1"/>
      <c r="BX206" s="1"/>
      <c r="BY206" s="1"/>
      <c r="BZ206" s="1"/>
      <c r="CA206" s="1"/>
      <c r="CB206" s="1"/>
      <c r="CC206" s="1"/>
      <c r="CD206" s="1"/>
      <c r="CE206" s="1"/>
      <c r="CF206" s="1"/>
    </row>
    <row r="207" spans="1:84" ht="12.75" customHeight="1">
      <c r="A207" s="4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
      <c r="AF207" s="1"/>
      <c r="AG207" s="1"/>
      <c r="AH207" s="1"/>
      <c r="BX207" s="1"/>
      <c r="BY207" s="1"/>
      <c r="BZ207" s="1"/>
      <c r="CA207" s="1"/>
      <c r="CB207" s="1"/>
      <c r="CC207" s="1"/>
      <c r="CD207" s="1"/>
      <c r="CE207" s="1"/>
      <c r="CF207" s="1"/>
    </row>
    <row r="208" spans="1:84" ht="12.75" customHeight="1">
      <c r="A208" s="4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
      <c r="AF208" s="1"/>
      <c r="AG208" s="1"/>
      <c r="AH208" s="1"/>
      <c r="BX208" s="1"/>
      <c r="BY208" s="1"/>
      <c r="BZ208" s="1"/>
      <c r="CA208" s="1"/>
      <c r="CB208" s="1"/>
      <c r="CC208" s="1"/>
      <c r="CD208" s="1"/>
      <c r="CE208" s="1"/>
      <c r="CF208" s="1"/>
    </row>
    <row r="209" spans="1:84" ht="12.75" customHeight="1">
      <c r="A209" s="4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
      <c r="AF209" s="1"/>
      <c r="AG209" s="1"/>
      <c r="AH209" s="1"/>
      <c r="BX209" s="1"/>
      <c r="BY209" s="1"/>
      <c r="BZ209" s="1"/>
      <c r="CA209" s="1"/>
      <c r="CB209" s="1"/>
      <c r="CC209" s="1"/>
      <c r="CD209" s="1"/>
      <c r="CE209" s="1"/>
      <c r="CF209" s="1"/>
    </row>
    <row r="210" spans="1:84" ht="12.75" customHeight="1">
      <c r="A210" s="4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
      <c r="AF210" s="1"/>
      <c r="AG210" s="1"/>
      <c r="AH210" s="1"/>
      <c r="BX210" s="1"/>
      <c r="BY210" s="1"/>
      <c r="BZ210" s="1"/>
      <c r="CA210" s="1"/>
      <c r="CB210" s="1"/>
      <c r="CC210" s="1"/>
      <c r="CD210" s="1"/>
      <c r="CE210" s="1"/>
      <c r="CF210" s="1"/>
    </row>
    <row r="211" spans="1:84" ht="12.75" customHeight="1">
      <c r="A211" s="4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
      <c r="AF211" s="1"/>
      <c r="AG211" s="1"/>
      <c r="AH211" s="1"/>
      <c r="BX211" s="1"/>
      <c r="BY211" s="1"/>
      <c r="BZ211" s="1"/>
      <c r="CA211" s="1"/>
      <c r="CB211" s="1"/>
      <c r="CC211" s="1"/>
      <c r="CD211" s="1"/>
      <c r="CE211" s="1"/>
      <c r="CF211" s="1"/>
    </row>
    <row r="212" spans="1:84" ht="12.75" customHeight="1">
      <c r="A212" s="4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
      <c r="AF212" s="1"/>
      <c r="AG212" s="1"/>
      <c r="AH212" s="1"/>
      <c r="BX212" s="1"/>
      <c r="BY212" s="1"/>
      <c r="BZ212" s="1"/>
      <c r="CA212" s="1"/>
      <c r="CB212" s="1"/>
      <c r="CC212" s="1"/>
      <c r="CD212" s="1"/>
      <c r="CE212" s="1"/>
      <c r="CF212" s="1"/>
    </row>
    <row r="213" spans="1:84" ht="12.75" customHeight="1">
      <c r="A213" s="4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
      <c r="AF213" s="1"/>
      <c r="AG213" s="1"/>
      <c r="AH213" s="1"/>
      <c r="BX213" s="1"/>
      <c r="BY213" s="1"/>
      <c r="BZ213" s="1"/>
      <c r="CA213" s="1"/>
      <c r="CB213" s="1"/>
      <c r="CC213" s="1"/>
      <c r="CD213" s="1"/>
      <c r="CE213" s="1"/>
      <c r="CF213" s="1"/>
    </row>
    <row r="214" spans="1:84" ht="12.75" customHeight="1">
      <c r="A214" s="4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
      <c r="AF214" s="1"/>
      <c r="AG214" s="1"/>
      <c r="AH214" s="1"/>
      <c r="BX214" s="1"/>
      <c r="BY214" s="1"/>
      <c r="BZ214" s="1"/>
      <c r="CA214" s="1"/>
      <c r="CB214" s="1"/>
      <c r="CC214" s="1"/>
      <c r="CD214" s="1"/>
      <c r="CE214" s="1"/>
      <c r="CF214" s="1"/>
    </row>
    <row r="215" spans="1:84" ht="12.75" customHeight="1">
      <c r="A215" s="4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
      <c r="AF215" s="1"/>
      <c r="AG215" s="1"/>
      <c r="AH215" s="1"/>
      <c r="BX215" s="1"/>
      <c r="BY215" s="1"/>
      <c r="BZ215" s="1"/>
      <c r="CA215" s="1"/>
      <c r="CB215" s="1"/>
      <c r="CC215" s="1"/>
      <c r="CD215" s="1"/>
      <c r="CE215" s="1"/>
      <c r="CF215" s="1"/>
    </row>
    <row r="216" spans="1:84" ht="12.75" customHeight="1">
      <c r="A216" s="4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
      <c r="AF216" s="1"/>
      <c r="AG216" s="1"/>
      <c r="AH216" s="1"/>
      <c r="BX216" s="1"/>
      <c r="BY216" s="1"/>
      <c r="BZ216" s="1"/>
      <c r="CA216" s="1"/>
      <c r="CB216" s="1"/>
      <c r="CC216" s="1"/>
      <c r="CD216" s="1"/>
      <c r="CE216" s="1"/>
      <c r="CF216" s="1"/>
    </row>
    <row r="217" spans="1:84" ht="12.75" customHeight="1">
      <c r="A217" s="4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
      <c r="AF217" s="1"/>
      <c r="AG217" s="1"/>
      <c r="AH217" s="1"/>
      <c r="BX217" s="1"/>
      <c r="BY217" s="1"/>
      <c r="BZ217" s="1"/>
      <c r="CA217" s="1"/>
      <c r="CB217" s="1"/>
      <c r="CC217" s="1"/>
      <c r="CD217" s="1"/>
      <c r="CE217" s="1"/>
      <c r="CF217" s="1"/>
    </row>
    <row r="218" spans="1:84" ht="12.75" customHeight="1">
      <c r="A218" s="4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
      <c r="AF218" s="1"/>
      <c r="AG218" s="1"/>
      <c r="AH218" s="1"/>
      <c r="BX218" s="1"/>
      <c r="BY218" s="1"/>
      <c r="BZ218" s="1"/>
      <c r="CA218" s="1"/>
      <c r="CB218" s="1"/>
      <c r="CC218" s="1"/>
      <c r="CD218" s="1"/>
      <c r="CE218" s="1"/>
      <c r="CF218" s="1"/>
    </row>
    <row r="219" spans="1:84" ht="12.75" customHeight="1">
      <c r="A219" s="4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
      <c r="AF219" s="1"/>
      <c r="AG219" s="1"/>
      <c r="AH219" s="1"/>
      <c r="BX219" s="1"/>
      <c r="BY219" s="1"/>
      <c r="BZ219" s="1"/>
      <c r="CA219" s="1"/>
      <c r="CB219" s="1"/>
      <c r="CC219" s="1"/>
      <c r="CD219" s="1"/>
      <c r="CE219" s="1"/>
      <c r="CF219" s="1"/>
    </row>
    <row r="220" spans="1:84" ht="12.75" customHeight="1">
      <c r="A220" s="4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
      <c r="AF220" s="1"/>
      <c r="AG220" s="1"/>
      <c r="AH220" s="1"/>
      <c r="BX220" s="1"/>
      <c r="BY220" s="1"/>
      <c r="BZ220" s="1"/>
      <c r="CA220" s="1"/>
      <c r="CB220" s="1"/>
      <c r="CC220" s="1"/>
      <c r="CD220" s="1"/>
      <c r="CE220" s="1"/>
      <c r="CF220" s="1"/>
    </row>
    <row r="221" spans="1:84" ht="12.75" customHeight="1">
      <c r="A221" s="4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
      <c r="AF221" s="1"/>
      <c r="AG221" s="1"/>
      <c r="AH221" s="1"/>
      <c r="BX221" s="1"/>
      <c r="BY221" s="1"/>
      <c r="BZ221" s="1"/>
      <c r="CA221" s="1"/>
      <c r="CB221" s="1"/>
      <c r="CC221" s="1"/>
      <c r="CD221" s="1"/>
      <c r="CE221" s="1"/>
      <c r="CF221" s="1"/>
    </row>
    <row r="222" spans="1:84" ht="12.75" customHeight="1">
      <c r="A222" s="4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
      <c r="AF222" s="1"/>
      <c r="AG222" s="1"/>
      <c r="AH222" s="1"/>
      <c r="BX222" s="1"/>
      <c r="BY222" s="1"/>
      <c r="BZ222" s="1"/>
      <c r="CA222" s="1"/>
      <c r="CB222" s="1"/>
      <c r="CC222" s="1"/>
      <c r="CD222" s="1"/>
      <c r="CE222" s="1"/>
      <c r="CF222" s="1"/>
    </row>
    <row r="223" spans="1:84" ht="12.75" customHeight="1">
      <c r="A223" s="4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
      <c r="AF223" s="1"/>
      <c r="AG223" s="1"/>
      <c r="AH223" s="1"/>
      <c r="BX223" s="1"/>
      <c r="BY223" s="1"/>
      <c r="BZ223" s="1"/>
      <c r="CA223" s="1"/>
      <c r="CB223" s="1"/>
      <c r="CC223" s="1"/>
      <c r="CD223" s="1"/>
      <c r="CE223" s="1"/>
      <c r="CF223" s="1"/>
    </row>
    <row r="224" spans="1:84" ht="12.75" customHeight="1">
      <c r="A224" s="4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
      <c r="AF224" s="1"/>
      <c r="AG224" s="1"/>
      <c r="AH224" s="1"/>
      <c r="BX224" s="1"/>
      <c r="BY224" s="1"/>
      <c r="BZ224" s="1"/>
      <c r="CA224" s="1"/>
      <c r="CB224" s="1"/>
      <c r="CC224" s="1"/>
      <c r="CD224" s="1"/>
      <c r="CE224" s="1"/>
      <c r="CF224" s="1"/>
    </row>
    <row r="225" spans="1:84" ht="12.75" customHeight="1">
      <c r="A225" s="4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
      <c r="AF225" s="1"/>
      <c r="AG225" s="1"/>
      <c r="AH225" s="1"/>
      <c r="BX225" s="1"/>
      <c r="BY225" s="1"/>
      <c r="BZ225" s="1"/>
      <c r="CA225" s="1"/>
      <c r="CB225" s="1"/>
      <c r="CC225" s="1"/>
      <c r="CD225" s="1"/>
      <c r="CE225" s="1"/>
      <c r="CF225" s="1"/>
    </row>
    <row r="226" spans="1:84" ht="12.75" customHeight="1">
      <c r="A226" s="4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
      <c r="AF226" s="1"/>
      <c r="AG226" s="1"/>
      <c r="AH226" s="1"/>
      <c r="BX226" s="1"/>
      <c r="BY226" s="1"/>
      <c r="BZ226" s="1"/>
      <c r="CA226" s="1"/>
      <c r="CB226" s="1"/>
      <c r="CC226" s="1"/>
      <c r="CD226" s="1"/>
      <c r="CE226" s="1"/>
      <c r="CF226" s="1"/>
    </row>
    <row r="227" spans="1:84" ht="12.75" customHeight="1">
      <c r="A227" s="4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
      <c r="AF227" s="1"/>
      <c r="AG227" s="1"/>
      <c r="AH227" s="1"/>
      <c r="BX227" s="1"/>
      <c r="BY227" s="1"/>
      <c r="BZ227" s="1"/>
      <c r="CA227" s="1"/>
      <c r="CB227" s="1"/>
      <c r="CC227" s="1"/>
      <c r="CD227" s="1"/>
      <c r="CE227" s="1"/>
      <c r="CF227" s="1"/>
    </row>
    <row r="228" spans="1:84" ht="12.75" customHeight="1">
      <c r="A228" s="4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
      <c r="AF228" s="1"/>
      <c r="AG228" s="1"/>
      <c r="AH228" s="1"/>
      <c r="BX228" s="1"/>
      <c r="BY228" s="1"/>
      <c r="BZ228" s="1"/>
      <c r="CA228" s="1"/>
      <c r="CB228" s="1"/>
      <c r="CC228" s="1"/>
      <c r="CD228" s="1"/>
      <c r="CE228" s="1"/>
      <c r="CF228" s="1"/>
    </row>
    <row r="229" spans="1:84" ht="12.75" customHeight="1">
      <c r="A229" s="4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
      <c r="AF229" s="1"/>
      <c r="AG229" s="1"/>
      <c r="AH229" s="1"/>
      <c r="BX229" s="1"/>
      <c r="BY229" s="1"/>
      <c r="BZ229" s="1"/>
      <c r="CA229" s="1"/>
      <c r="CB229" s="1"/>
      <c r="CC229" s="1"/>
      <c r="CD229" s="1"/>
      <c r="CE229" s="1"/>
      <c r="CF229" s="1"/>
    </row>
    <row r="230" spans="1:84" ht="12.75" customHeight="1">
      <c r="A230" s="4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
      <c r="AF230" s="1"/>
      <c r="AG230" s="1"/>
      <c r="AH230" s="1"/>
      <c r="BX230" s="1"/>
      <c r="BY230" s="1"/>
      <c r="BZ230" s="1"/>
      <c r="CA230" s="1"/>
      <c r="CB230" s="1"/>
      <c r="CC230" s="1"/>
      <c r="CD230" s="1"/>
      <c r="CE230" s="1"/>
      <c r="CF230" s="1"/>
    </row>
    <row r="231" spans="1:84" ht="12.75" customHeight="1">
      <c r="A231" s="4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
      <c r="AF231" s="1"/>
      <c r="AG231" s="1"/>
      <c r="AH231" s="1"/>
      <c r="BX231" s="1"/>
      <c r="BY231" s="1"/>
      <c r="BZ231" s="1"/>
      <c r="CA231" s="1"/>
      <c r="CB231" s="1"/>
      <c r="CC231" s="1"/>
      <c r="CD231" s="1"/>
      <c r="CE231" s="1"/>
      <c r="CF231" s="1"/>
    </row>
    <row r="232" spans="1:84" ht="12.75" customHeight="1">
      <c r="A232" s="4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
      <c r="AF232" s="1"/>
      <c r="AG232" s="1"/>
      <c r="AH232" s="1"/>
      <c r="BX232" s="1"/>
      <c r="BY232" s="1"/>
      <c r="BZ232" s="1"/>
      <c r="CA232" s="1"/>
      <c r="CB232" s="1"/>
      <c r="CC232" s="1"/>
      <c r="CD232" s="1"/>
      <c r="CE232" s="1"/>
      <c r="CF232" s="1"/>
    </row>
    <row r="233" spans="1:84" ht="12.75" customHeight="1">
      <c r="A233" s="4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
      <c r="AF233" s="1"/>
      <c r="AG233" s="1"/>
      <c r="AH233" s="1"/>
      <c r="BX233" s="1"/>
      <c r="BY233" s="1"/>
      <c r="BZ233" s="1"/>
      <c r="CA233" s="1"/>
      <c r="CB233" s="1"/>
      <c r="CC233" s="1"/>
      <c r="CD233" s="1"/>
      <c r="CE233" s="1"/>
      <c r="CF233" s="1"/>
    </row>
    <row r="234" spans="1:84" ht="12.75" customHeight="1">
      <c r="A234" s="4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
      <c r="AF234" s="1"/>
      <c r="AG234" s="1"/>
      <c r="AH234" s="1"/>
      <c r="BX234" s="1"/>
      <c r="BY234" s="1"/>
      <c r="BZ234" s="1"/>
      <c r="CA234" s="1"/>
      <c r="CB234" s="1"/>
      <c r="CC234" s="1"/>
      <c r="CD234" s="1"/>
      <c r="CE234" s="1"/>
      <c r="CF234" s="1"/>
    </row>
    <row r="235" spans="1:84" ht="12.75" customHeight="1">
      <c r="A235" s="4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
      <c r="AF235" s="1"/>
      <c r="AG235" s="1"/>
      <c r="AH235" s="1"/>
      <c r="BX235" s="1"/>
      <c r="BY235" s="1"/>
      <c r="BZ235" s="1"/>
      <c r="CA235" s="1"/>
      <c r="CB235" s="1"/>
      <c r="CC235" s="1"/>
      <c r="CD235" s="1"/>
      <c r="CE235" s="1"/>
      <c r="CF235" s="1"/>
    </row>
    <row r="236" spans="1:84" ht="12.75" customHeight="1">
      <c r="A236" s="4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
      <c r="AF236" s="1"/>
      <c r="AG236" s="1"/>
      <c r="AH236" s="1"/>
      <c r="BX236" s="1"/>
      <c r="BY236" s="1"/>
      <c r="BZ236" s="1"/>
      <c r="CA236" s="1"/>
      <c r="CB236" s="1"/>
      <c r="CC236" s="1"/>
      <c r="CD236" s="1"/>
      <c r="CE236" s="1"/>
      <c r="CF236" s="1"/>
    </row>
    <row r="237" spans="1:84" ht="12.75" customHeight="1">
      <c r="A237" s="4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
      <c r="AF237" s="1"/>
      <c r="AG237" s="1"/>
      <c r="AH237" s="1"/>
      <c r="BX237" s="1"/>
      <c r="BY237" s="1"/>
      <c r="BZ237" s="1"/>
      <c r="CA237" s="1"/>
      <c r="CB237" s="1"/>
      <c r="CC237" s="1"/>
      <c r="CD237" s="1"/>
      <c r="CE237" s="1"/>
      <c r="CF237" s="1"/>
    </row>
    <row r="238" spans="1:84" ht="12.75" customHeight="1">
      <c r="A238" s="4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
      <c r="AF238" s="1"/>
      <c r="AG238" s="1"/>
      <c r="AH238" s="1"/>
      <c r="BX238" s="1"/>
      <c r="BY238" s="1"/>
      <c r="BZ238" s="1"/>
      <c r="CA238" s="1"/>
      <c r="CB238" s="1"/>
      <c r="CC238" s="1"/>
      <c r="CD238" s="1"/>
      <c r="CE238" s="1"/>
      <c r="CF238" s="1"/>
    </row>
    <row r="239" spans="1:84" ht="12.75" customHeight="1">
      <c r="A239" s="4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
      <c r="AF239" s="1"/>
      <c r="AG239" s="1"/>
      <c r="AH239" s="1"/>
      <c r="BX239" s="1"/>
      <c r="BY239" s="1"/>
      <c r="BZ239" s="1"/>
      <c r="CA239" s="1"/>
      <c r="CB239" s="1"/>
      <c r="CC239" s="1"/>
      <c r="CD239" s="1"/>
      <c r="CE239" s="1"/>
      <c r="CF239" s="1"/>
    </row>
    <row r="240" spans="1:84" ht="12.75" customHeight="1">
      <c r="A240" s="4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
      <c r="AF240" s="1"/>
      <c r="AG240" s="1"/>
      <c r="AH240" s="1"/>
      <c r="BX240" s="1"/>
      <c r="BY240" s="1"/>
      <c r="BZ240" s="1"/>
      <c r="CA240" s="1"/>
      <c r="CB240" s="1"/>
      <c r="CC240" s="1"/>
      <c r="CD240" s="1"/>
      <c r="CE240" s="1"/>
      <c r="CF240" s="1"/>
    </row>
    <row r="241" spans="1:84" ht="12.75" customHeight="1">
      <c r="A241" s="4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
      <c r="AF241" s="1"/>
      <c r="AG241" s="1"/>
      <c r="AH241" s="1"/>
      <c r="BX241" s="1"/>
      <c r="BY241" s="1"/>
      <c r="BZ241" s="1"/>
      <c r="CA241" s="1"/>
      <c r="CB241" s="1"/>
      <c r="CC241" s="1"/>
      <c r="CD241" s="1"/>
      <c r="CE241" s="1"/>
      <c r="CF241" s="1"/>
    </row>
    <row r="242" spans="1:84" ht="12.75" customHeight="1">
      <c r="A242" s="4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
      <c r="AF242" s="1"/>
      <c r="AG242" s="1"/>
      <c r="AH242" s="1"/>
      <c r="BX242" s="1"/>
      <c r="BY242" s="1"/>
      <c r="BZ242" s="1"/>
      <c r="CA242" s="1"/>
      <c r="CB242" s="1"/>
      <c r="CC242" s="1"/>
      <c r="CD242" s="1"/>
      <c r="CE242" s="1"/>
      <c r="CF242" s="1"/>
    </row>
    <row r="243" spans="1:84" ht="12.75" customHeight="1">
      <c r="A243" s="4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
      <c r="AF243" s="1"/>
      <c r="AG243" s="1"/>
      <c r="AH243" s="1"/>
      <c r="BX243" s="1"/>
      <c r="BY243" s="1"/>
      <c r="BZ243" s="1"/>
      <c r="CA243" s="1"/>
      <c r="CB243" s="1"/>
      <c r="CC243" s="1"/>
      <c r="CD243" s="1"/>
      <c r="CE243" s="1"/>
      <c r="CF243" s="1"/>
    </row>
    <row r="244" spans="1:84" ht="12.75" customHeight="1">
      <c r="A244" s="4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
      <c r="AF244" s="1"/>
      <c r="AG244" s="1"/>
      <c r="AH244" s="1"/>
      <c r="BX244" s="1"/>
      <c r="BY244" s="1"/>
      <c r="BZ244" s="1"/>
      <c r="CA244" s="1"/>
      <c r="CB244" s="1"/>
      <c r="CC244" s="1"/>
      <c r="CD244" s="1"/>
      <c r="CE244" s="1"/>
      <c r="CF244" s="1"/>
    </row>
    <row r="245" spans="1:84" ht="12.75" customHeight="1">
      <c r="A245" s="4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
      <c r="AF245" s="1"/>
      <c r="AG245" s="1"/>
      <c r="AH245" s="1"/>
      <c r="BX245" s="1"/>
      <c r="BY245" s="1"/>
      <c r="BZ245" s="1"/>
      <c r="CA245" s="1"/>
      <c r="CB245" s="1"/>
      <c r="CC245" s="1"/>
      <c r="CD245" s="1"/>
      <c r="CE245" s="1"/>
      <c r="CF245" s="1"/>
    </row>
    <row r="246" spans="1:84" ht="12.75" customHeight="1">
      <c r="A246" s="4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
      <c r="AF246" s="1"/>
      <c r="AG246" s="1"/>
      <c r="AH246" s="1"/>
      <c r="BX246" s="1"/>
      <c r="BY246" s="1"/>
      <c r="BZ246" s="1"/>
      <c r="CA246" s="1"/>
      <c r="CB246" s="1"/>
      <c r="CC246" s="1"/>
      <c r="CD246" s="1"/>
      <c r="CE246" s="1"/>
      <c r="CF246" s="1"/>
    </row>
    <row r="247" spans="1:84" ht="12.75" customHeight="1">
      <c r="A247" s="4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
      <c r="AF247" s="1"/>
      <c r="AG247" s="1"/>
      <c r="AH247" s="1"/>
      <c r="BX247" s="1"/>
      <c r="BY247" s="1"/>
      <c r="BZ247" s="1"/>
      <c r="CA247" s="1"/>
      <c r="CB247" s="1"/>
      <c r="CC247" s="1"/>
      <c r="CD247" s="1"/>
      <c r="CE247" s="1"/>
      <c r="CF247" s="1"/>
    </row>
    <row r="248" spans="1:84" ht="12.75" customHeight="1">
      <c r="A248" s="4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
      <c r="AF248" s="1"/>
      <c r="AG248" s="1"/>
      <c r="AH248" s="1"/>
      <c r="BX248" s="1"/>
      <c r="BY248" s="1"/>
      <c r="BZ248" s="1"/>
      <c r="CA248" s="1"/>
      <c r="CB248" s="1"/>
      <c r="CC248" s="1"/>
      <c r="CD248" s="1"/>
      <c r="CE248" s="1"/>
      <c r="CF248" s="1"/>
    </row>
    <row r="249" spans="1:84" ht="12.75" customHeight="1">
      <c r="A249" s="4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
      <c r="AF249" s="1"/>
      <c r="AG249" s="1"/>
      <c r="AH249" s="1"/>
      <c r="BX249" s="1"/>
      <c r="BY249" s="1"/>
      <c r="BZ249" s="1"/>
      <c r="CA249" s="1"/>
      <c r="CB249" s="1"/>
      <c r="CC249" s="1"/>
      <c r="CD249" s="1"/>
      <c r="CE249" s="1"/>
      <c r="CF249" s="1"/>
    </row>
    <row r="250" spans="1:84" ht="12.75" customHeight="1">
      <c r="A250" s="4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
      <c r="AF250" s="1"/>
      <c r="AG250" s="1"/>
      <c r="AH250" s="1"/>
      <c r="BX250" s="1"/>
      <c r="BY250" s="1"/>
      <c r="BZ250" s="1"/>
      <c r="CA250" s="1"/>
      <c r="CB250" s="1"/>
      <c r="CC250" s="1"/>
      <c r="CD250" s="1"/>
      <c r="CE250" s="1"/>
      <c r="CF250" s="1"/>
    </row>
    <row r="251" spans="1:84" ht="12.75" customHeight="1">
      <c r="A251" s="4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
      <c r="AF251" s="1"/>
      <c r="AG251" s="1"/>
      <c r="AH251" s="1"/>
      <c r="BX251" s="1"/>
      <c r="BY251" s="1"/>
      <c r="BZ251" s="1"/>
      <c r="CA251" s="1"/>
      <c r="CB251" s="1"/>
      <c r="CC251" s="1"/>
      <c r="CD251" s="1"/>
      <c r="CE251" s="1"/>
      <c r="CF251" s="1"/>
    </row>
    <row r="252" spans="1:84" ht="12.75" customHeight="1">
      <c r="A252" s="4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
      <c r="AF252" s="1"/>
      <c r="AG252" s="1"/>
      <c r="AH252" s="1"/>
      <c r="BX252" s="1"/>
      <c r="BY252" s="1"/>
      <c r="BZ252" s="1"/>
      <c r="CA252" s="1"/>
      <c r="CB252" s="1"/>
      <c r="CC252" s="1"/>
      <c r="CD252" s="1"/>
      <c r="CE252" s="1"/>
      <c r="CF252" s="1"/>
    </row>
    <row r="253" spans="1:84" ht="12.75" customHeight="1">
      <c r="A253" s="4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
      <c r="AF253" s="1"/>
      <c r="AG253" s="1"/>
      <c r="AH253" s="1"/>
      <c r="BX253" s="1"/>
      <c r="BY253" s="1"/>
      <c r="BZ253" s="1"/>
      <c r="CA253" s="1"/>
      <c r="CB253" s="1"/>
      <c r="CC253" s="1"/>
      <c r="CD253" s="1"/>
      <c r="CE253" s="1"/>
      <c r="CF253" s="1"/>
    </row>
    <row r="254" spans="1:84" ht="12.75" customHeight="1">
      <c r="A254" s="4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
      <c r="AF254" s="1"/>
      <c r="AG254" s="1"/>
      <c r="AH254" s="1"/>
      <c r="BX254" s="1"/>
      <c r="BY254" s="1"/>
      <c r="BZ254" s="1"/>
      <c r="CA254" s="1"/>
      <c r="CB254" s="1"/>
      <c r="CC254" s="1"/>
      <c r="CD254" s="1"/>
      <c r="CE254" s="1"/>
      <c r="CF254" s="1"/>
    </row>
    <row r="255" spans="1:84" ht="12.75" customHeight="1">
      <c r="A255" s="4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
      <c r="AF255" s="1"/>
      <c r="AG255" s="1"/>
      <c r="AH255" s="1"/>
      <c r="BX255" s="1"/>
      <c r="BY255" s="1"/>
      <c r="BZ255" s="1"/>
      <c r="CA255" s="1"/>
      <c r="CB255" s="1"/>
      <c r="CC255" s="1"/>
      <c r="CD255" s="1"/>
      <c r="CE255" s="1"/>
      <c r="CF255" s="1"/>
    </row>
    <row r="256" spans="1:84" ht="12.75" customHeight="1">
      <c r="A256" s="4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
      <c r="AF256" s="1"/>
      <c r="AG256" s="1"/>
      <c r="AH256" s="1"/>
      <c r="BX256" s="1"/>
      <c r="BY256" s="1"/>
      <c r="BZ256" s="1"/>
      <c r="CA256" s="1"/>
      <c r="CB256" s="1"/>
      <c r="CC256" s="1"/>
      <c r="CD256" s="1"/>
      <c r="CE256" s="1"/>
      <c r="CF256" s="1"/>
    </row>
    <row r="257" spans="1:84" ht="12.75" customHeight="1">
      <c r="A257" s="4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
      <c r="AF257" s="1"/>
      <c r="AG257" s="1"/>
      <c r="AH257" s="1"/>
      <c r="BX257" s="1"/>
      <c r="BY257" s="1"/>
      <c r="BZ257" s="1"/>
      <c r="CA257" s="1"/>
      <c r="CB257" s="1"/>
      <c r="CC257" s="1"/>
      <c r="CD257" s="1"/>
      <c r="CE257" s="1"/>
      <c r="CF257" s="1"/>
    </row>
    <row r="258" spans="1:84" ht="12.75" customHeight="1">
      <c r="A258" s="4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
      <c r="AF258" s="1"/>
      <c r="AG258" s="1"/>
      <c r="AH258" s="1"/>
      <c r="BX258" s="1"/>
      <c r="BY258" s="1"/>
      <c r="BZ258" s="1"/>
      <c r="CA258" s="1"/>
      <c r="CB258" s="1"/>
      <c r="CC258" s="1"/>
      <c r="CD258" s="1"/>
      <c r="CE258" s="1"/>
      <c r="CF258" s="1"/>
    </row>
    <row r="259" spans="1:84" ht="12.75" customHeight="1">
      <c r="A259" s="4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
      <c r="AF259" s="1"/>
      <c r="AG259" s="1"/>
      <c r="AH259" s="1"/>
      <c r="BX259" s="1"/>
      <c r="BY259" s="1"/>
      <c r="BZ259" s="1"/>
      <c r="CA259" s="1"/>
      <c r="CB259" s="1"/>
      <c r="CC259" s="1"/>
      <c r="CD259" s="1"/>
      <c r="CE259" s="1"/>
      <c r="CF259" s="1"/>
    </row>
    <row r="260" spans="1:84" ht="12.75" customHeight="1">
      <c r="A260" s="4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
      <c r="AF260" s="1"/>
      <c r="AG260" s="1"/>
      <c r="AH260" s="1"/>
      <c r="BX260" s="1"/>
      <c r="BY260" s="1"/>
      <c r="BZ260" s="1"/>
      <c r="CA260" s="1"/>
      <c r="CB260" s="1"/>
      <c r="CC260" s="1"/>
      <c r="CD260" s="1"/>
      <c r="CE260" s="1"/>
      <c r="CF260" s="1"/>
    </row>
    <row r="261" spans="1:84" ht="12.75" customHeight="1">
      <c r="A261" s="4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row>
    <row r="262" spans="1:84" ht="12.75" customHeight="1">
      <c r="A262" s="4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row>
    <row r="263" spans="1:84" ht="12.75" customHeight="1">
      <c r="A263" s="4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row>
    <row r="264" spans="1:84" ht="12.75" customHeight="1">
      <c r="A264" s="4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row>
    <row r="265" spans="1:84" ht="12.75" hidden="1" customHeight="1">
      <c r="A265" s="45"/>
      <c r="B265" s="112" t="e">
        <f>+#REF!+(#REF!*#REF!)</f>
        <v>#REF!</v>
      </c>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row>
    <row r="266" spans="1:84" ht="12.75" hidden="1" customHeight="1">
      <c r="A266" s="45"/>
      <c r="B266" s="1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row>
    <row r="267" spans="1:84" ht="12.75" hidden="1" customHeight="1">
      <c r="A267" s="45"/>
      <c r="B267" s="1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row>
    <row r="268" spans="1:84" ht="12.75" hidden="1" customHeight="1">
      <c r="A268" s="45"/>
      <c r="B268" s="113" t="e">
        <f>+IF(#REF!=0,0,B265/#REF!)</f>
        <v>#REF!</v>
      </c>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row>
    <row r="269" spans="1:84" ht="12.75" hidden="1" customHeight="1">
      <c r="A269" s="45"/>
      <c r="B269" s="113" t="e">
        <f>+IF(#REF!=0,0,B268/#REF!)</f>
        <v>#REF!</v>
      </c>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row>
    <row r="270" spans="1:84" ht="12.75" customHeight="1">
      <c r="A270" s="4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row>
    <row r="271" spans="1:84" ht="12.75" customHeight="1">
      <c r="A271" s="4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row>
    <row r="272" spans="1:84" ht="12.75" customHeight="1">
      <c r="A272" s="4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row>
    <row r="273" spans="1:84" ht="12.75" customHeight="1">
      <c r="A273" s="4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row>
    <row r="274" spans="1:84" ht="12.75" customHeight="1">
      <c r="A274" s="4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row>
    <row r="275" spans="1:84" ht="12.75" customHeight="1">
      <c r="A275" s="4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row>
    <row r="276" spans="1:84" ht="12.75" customHeight="1">
      <c r="A276" s="4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row>
    <row r="277" spans="1:84" ht="12.75" customHeight="1">
      <c r="A277" s="4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row>
    <row r="278" spans="1:84" ht="12.75" customHeight="1">
      <c r="A278" s="4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row>
    <row r="279" spans="1:84" ht="12.75" customHeight="1">
      <c r="A279" s="4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row>
    <row r="280" spans="1:84" ht="12.75" customHeight="1">
      <c r="A280" s="4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row>
    <row r="281" spans="1:84" ht="12.75" customHeight="1">
      <c r="A281" s="4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row>
    <row r="282" spans="1:84" ht="12.75" customHeight="1">
      <c r="A282" s="4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row>
    <row r="283" spans="1:84" ht="12.75" customHeight="1">
      <c r="A283" s="4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row>
    <row r="284" spans="1:84" ht="12.75" customHeight="1">
      <c r="A284" s="4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row>
    <row r="285" spans="1:84" ht="12.75" customHeight="1">
      <c r="A285" s="4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row>
    <row r="286" spans="1:84" ht="12.75" customHeight="1">
      <c r="A286" s="4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row>
    <row r="287" spans="1:84" ht="12.75" customHeight="1">
      <c r="A287" s="4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row>
    <row r="288" spans="1:84" ht="12.75" customHeight="1">
      <c r="A288" s="4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row>
    <row r="289" spans="1:84" ht="12.75" customHeight="1">
      <c r="A289" s="4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row>
    <row r="290" spans="1:84" ht="12.75" customHeight="1">
      <c r="A290" s="4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row>
    <row r="291" spans="1:84" ht="12.75" customHeight="1">
      <c r="A291" s="4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row>
    <row r="292" spans="1:84" ht="12.75" customHeight="1">
      <c r="A292" s="4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row>
    <row r="293" spans="1:84" ht="12.75" customHeight="1">
      <c r="A293" s="4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row>
    <row r="294" spans="1:84" ht="12.75" customHeight="1">
      <c r="A294" s="4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row>
    <row r="295" spans="1:84" ht="12.75" customHeight="1">
      <c r="A295" s="4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row>
    <row r="296" spans="1:84" ht="12.75" customHeight="1">
      <c r="A296" s="4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row>
    <row r="297" spans="1:84" ht="12.75" customHeight="1">
      <c r="A297" s="4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row>
    <row r="298" spans="1:84" ht="12.75" customHeight="1">
      <c r="A298" s="4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row>
    <row r="299" spans="1:84" ht="12.75" customHeight="1">
      <c r="A299" s="4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row>
    <row r="300" spans="1:84" ht="12.75" customHeight="1">
      <c r="A300" s="4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row>
    <row r="301" spans="1:84" ht="12.75" customHeight="1">
      <c r="A301" s="4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row>
    <row r="302" spans="1:84" ht="12.75" customHeight="1">
      <c r="A302" s="4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row>
    <row r="303" spans="1:84" ht="12.75" customHeight="1">
      <c r="A303" s="4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row>
    <row r="304" spans="1:84" ht="12.75" customHeight="1">
      <c r="A304" s="4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row>
    <row r="305" spans="1:84" ht="12.75" customHeight="1">
      <c r="A305" s="4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row>
    <row r="306" spans="1:84" ht="12.75" customHeight="1">
      <c r="A306" s="4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row>
    <row r="307" spans="1:84" ht="12.75" customHeight="1">
      <c r="A307" s="4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row>
    <row r="308" spans="1:84" ht="12.75" customHeight="1">
      <c r="A308" s="4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row>
    <row r="309" spans="1:84" ht="12.75" customHeight="1">
      <c r="A309" s="4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row>
    <row r="310" spans="1:84" ht="12.75" customHeight="1">
      <c r="A310" s="4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row>
    <row r="311" spans="1:84" ht="12.75" customHeight="1">
      <c r="A311" s="4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row>
    <row r="312" spans="1:84" ht="12.75" customHeight="1">
      <c r="A312" s="4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row>
    <row r="313" spans="1:84" ht="12.75" customHeight="1">
      <c r="A313" s="4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row>
    <row r="314" spans="1:84" ht="12.75" customHeight="1">
      <c r="A314" s="4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row>
    <row r="315" spans="1:84" ht="12.75" customHeight="1">
      <c r="A315" s="4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row>
    <row r="316" spans="1:84" ht="12.75" customHeight="1">
      <c r="A316" s="4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row>
    <row r="317" spans="1:84" ht="12.75" customHeight="1">
      <c r="A317" s="4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row>
    <row r="318" spans="1:84" ht="12.75" customHeight="1">
      <c r="A318" s="4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row>
    <row r="319" spans="1:84" ht="12.75" customHeight="1">
      <c r="A319" s="4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row>
    <row r="320" spans="1:84" ht="12.75" customHeight="1">
      <c r="A320" s="4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row>
    <row r="321" spans="1:84" ht="12.75" customHeight="1">
      <c r="A321" s="4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row>
    <row r="322" spans="1:84" ht="12.75" customHeight="1">
      <c r="A322" s="4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row>
    <row r="323" spans="1:84" ht="12.75" customHeight="1">
      <c r="A323" s="4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row>
    <row r="324" spans="1:84" ht="12.75" customHeight="1">
      <c r="A324" s="4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row>
    <row r="325" spans="1:84" ht="12.75" customHeight="1">
      <c r="A325" s="4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row>
    <row r="326" spans="1:84" ht="12.75" customHeight="1">
      <c r="A326" s="4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row>
    <row r="327" spans="1:84" ht="12.75" customHeight="1">
      <c r="A327" s="4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row>
    <row r="328" spans="1:84" ht="12.75" customHeight="1">
      <c r="A328" s="4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row>
    <row r="329" spans="1:84" ht="12.75" customHeight="1">
      <c r="A329" s="4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row>
    <row r="330" spans="1:84" ht="12.75" customHeight="1">
      <c r="A330" s="4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row>
    <row r="331" spans="1:84" ht="12.75" customHeight="1">
      <c r="A331" s="4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row>
    <row r="332" spans="1:84" ht="12.75" customHeight="1">
      <c r="A332" s="4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row>
    <row r="333" spans="1:84" ht="12.75" customHeight="1">
      <c r="A333" s="4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row>
    <row r="334" spans="1:84" ht="12.75" customHeight="1">
      <c r="A334" s="4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row>
    <row r="335" spans="1:84" ht="12.75" customHeight="1">
      <c r="A335" s="4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row>
    <row r="336" spans="1:84" ht="12.75" customHeight="1">
      <c r="A336" s="4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row>
    <row r="337" spans="1:84" ht="12.75" customHeight="1">
      <c r="A337" s="4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row>
    <row r="338" spans="1:84" ht="12.75" customHeight="1">
      <c r="A338" s="4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row>
    <row r="339" spans="1:84" ht="12.75" customHeight="1">
      <c r="A339" s="4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row>
    <row r="340" spans="1:84" ht="12.75" customHeight="1">
      <c r="A340" s="4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row>
    <row r="341" spans="1:84" ht="12.75" customHeight="1">
      <c r="A341" s="4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row>
    <row r="342" spans="1:84" ht="12.75" customHeight="1">
      <c r="A342" s="4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row>
    <row r="343" spans="1:84" ht="12.75" customHeight="1">
      <c r="A343" s="4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row>
    <row r="344" spans="1:84" ht="12.75" customHeight="1">
      <c r="A344" s="4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row>
    <row r="345" spans="1:84" ht="12.75" customHeight="1">
      <c r="A345" s="4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row>
    <row r="346" spans="1:84" ht="12.75" customHeight="1">
      <c r="A346" s="4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row>
    <row r="347" spans="1:84" ht="12.75" customHeight="1">
      <c r="A347" s="4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row>
    <row r="348" spans="1:84" ht="12.75" customHeight="1">
      <c r="A348" s="4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row>
    <row r="349" spans="1:84" ht="12.75" customHeight="1">
      <c r="A349" s="4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row>
    <row r="350" spans="1:84" ht="12.75" customHeight="1">
      <c r="A350" s="4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row>
    <row r="351" spans="1:84" ht="12.75" customHeight="1">
      <c r="A351" s="4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row>
    <row r="352" spans="1:84" ht="12.75" customHeight="1">
      <c r="A352" s="45"/>
      <c r="B352" s="114"/>
      <c r="C352" s="114"/>
      <c r="D352" s="114"/>
      <c r="E352" s="114"/>
      <c r="F352" s="114"/>
      <c r="G352" s="114"/>
      <c r="H352" s="114"/>
      <c r="I352" s="114"/>
      <c r="J352" s="114"/>
      <c r="K352" s="114"/>
      <c r="L352" s="114"/>
      <c r="M352" s="114"/>
      <c r="N352" s="114"/>
      <c r="O352" s="12"/>
      <c r="P352" s="12"/>
      <c r="Q352" s="12"/>
      <c r="R352" s="12"/>
      <c r="S352" s="12"/>
      <c r="T352" s="12"/>
      <c r="U352" s="12"/>
      <c r="V352" s="12"/>
      <c r="W352" s="12"/>
      <c r="X352" s="12"/>
      <c r="Y352" s="12"/>
      <c r="Z352" s="12"/>
      <c r="AA352" s="12"/>
      <c r="AB352" s="12"/>
      <c r="AC352" s="12"/>
      <c r="AD352" s="12"/>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row>
    <row r="353" spans="1:84" ht="12.75" customHeight="1">
      <c r="A353" s="45"/>
      <c r="B353" s="114"/>
      <c r="C353" s="114"/>
      <c r="D353" s="114"/>
      <c r="E353" s="114"/>
      <c r="F353" s="114"/>
      <c r="G353" s="114"/>
      <c r="H353" s="114"/>
      <c r="I353" s="114"/>
      <c r="J353" s="114"/>
      <c r="K353" s="114"/>
      <c r="L353" s="114"/>
      <c r="M353" s="114"/>
      <c r="N353" s="114"/>
      <c r="O353" s="12"/>
      <c r="P353" s="12"/>
      <c r="Q353" s="12"/>
      <c r="R353" s="12"/>
      <c r="S353" s="12"/>
      <c r="T353" s="12"/>
      <c r="U353" s="12"/>
      <c r="V353" s="12"/>
      <c r="W353" s="12"/>
      <c r="X353" s="12"/>
      <c r="Y353" s="12"/>
      <c r="Z353" s="12"/>
      <c r="AA353" s="12"/>
      <c r="AB353" s="12"/>
      <c r="AC353" s="12"/>
      <c r="AD353" s="12"/>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row>
    <row r="354" spans="1:84" ht="12.75" customHeight="1">
      <c r="A354" s="45"/>
      <c r="B354" s="114"/>
      <c r="C354" s="114"/>
      <c r="D354" s="114"/>
      <c r="E354" s="114"/>
      <c r="F354" s="114"/>
      <c r="G354" s="114"/>
      <c r="H354" s="114"/>
      <c r="I354" s="114"/>
      <c r="J354" s="114"/>
      <c r="K354" s="114"/>
      <c r="L354" s="114"/>
      <c r="M354" s="114"/>
      <c r="N354" s="114"/>
      <c r="O354" s="12"/>
      <c r="P354" s="12"/>
      <c r="Q354" s="12"/>
      <c r="R354" s="12"/>
      <c r="S354" s="12"/>
      <c r="T354" s="12"/>
      <c r="U354" s="12"/>
      <c r="V354" s="12"/>
      <c r="W354" s="12"/>
      <c r="X354" s="12"/>
      <c r="Y354" s="12"/>
      <c r="Z354" s="12"/>
      <c r="AA354" s="12"/>
      <c r="AB354" s="12"/>
      <c r="AC354" s="12"/>
      <c r="AD354" s="12"/>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row>
    <row r="355" spans="1:84" ht="12.75" customHeight="1">
      <c r="A355" s="45"/>
      <c r="B355" s="114"/>
      <c r="C355" s="114"/>
      <c r="D355" s="114"/>
      <c r="E355" s="114"/>
      <c r="F355" s="114"/>
      <c r="G355" s="114"/>
      <c r="H355" s="114"/>
      <c r="I355" s="114"/>
      <c r="J355" s="114"/>
      <c r="K355" s="114"/>
      <c r="L355" s="114"/>
      <c r="M355" s="114"/>
      <c r="N355" s="114"/>
      <c r="O355" s="12"/>
      <c r="P355" s="12"/>
      <c r="Q355" s="12"/>
      <c r="R355" s="12"/>
      <c r="S355" s="12"/>
      <c r="T355" s="12"/>
      <c r="U355" s="12"/>
      <c r="V355" s="12"/>
      <c r="W355" s="12"/>
      <c r="X355" s="12"/>
      <c r="Y355" s="12"/>
      <c r="Z355" s="12"/>
      <c r="AA355" s="12"/>
      <c r="AB355" s="12"/>
      <c r="AC355" s="12"/>
      <c r="AD355" s="12"/>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row>
    <row r="356" spans="1:84" ht="12.75" customHeight="1">
      <c r="A356" s="45"/>
      <c r="B356" s="114"/>
      <c r="C356" s="114"/>
      <c r="D356" s="114"/>
      <c r="E356" s="114"/>
      <c r="F356" s="114"/>
      <c r="G356" s="114"/>
      <c r="H356" s="114"/>
      <c r="I356" s="114"/>
      <c r="J356" s="114"/>
      <c r="K356" s="114"/>
      <c r="L356" s="114"/>
      <c r="M356" s="114"/>
      <c r="N356" s="114"/>
      <c r="O356" s="12"/>
      <c r="P356" s="12"/>
      <c r="Q356" s="12"/>
      <c r="R356" s="12"/>
      <c r="S356" s="12"/>
      <c r="T356" s="12"/>
      <c r="U356" s="12"/>
      <c r="V356" s="12"/>
      <c r="W356" s="12"/>
      <c r="X356" s="12"/>
      <c r="Y356" s="12"/>
      <c r="Z356" s="12"/>
      <c r="AA356" s="12"/>
      <c r="AB356" s="12"/>
      <c r="AC356" s="12"/>
      <c r="AD356" s="12"/>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row>
    <row r="357" spans="1:84" ht="12.75" customHeight="1">
      <c r="A357" s="45"/>
      <c r="B357" s="114"/>
      <c r="C357" s="114"/>
      <c r="D357" s="114"/>
      <c r="E357" s="114"/>
      <c r="F357" s="114"/>
      <c r="G357" s="114"/>
      <c r="H357" s="114"/>
      <c r="I357" s="114"/>
      <c r="J357" s="114"/>
      <c r="K357" s="114"/>
      <c r="L357" s="114"/>
      <c r="M357" s="114"/>
      <c r="N357" s="114"/>
      <c r="O357" s="12"/>
      <c r="P357" s="12"/>
      <c r="Q357" s="12"/>
      <c r="R357" s="12"/>
      <c r="S357" s="12"/>
      <c r="T357" s="12"/>
      <c r="U357" s="12"/>
      <c r="V357" s="12"/>
      <c r="W357" s="12"/>
      <c r="X357" s="12"/>
      <c r="Y357" s="12"/>
      <c r="Z357" s="12"/>
      <c r="AA357" s="12"/>
      <c r="AB357" s="12"/>
      <c r="AC357" s="12"/>
      <c r="AD357" s="12"/>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row>
    <row r="358" spans="1:84" ht="12.75" customHeight="1">
      <c r="A358" s="45"/>
      <c r="B358" s="114"/>
      <c r="C358" s="114"/>
      <c r="D358" s="114"/>
      <c r="E358" s="114"/>
      <c r="F358" s="114"/>
      <c r="G358" s="114"/>
      <c r="H358" s="114"/>
      <c r="I358" s="114"/>
      <c r="J358" s="114"/>
      <c r="K358" s="114"/>
      <c r="L358" s="114"/>
      <c r="M358" s="114"/>
      <c r="N358" s="114"/>
      <c r="O358" s="12"/>
      <c r="P358" s="12"/>
      <c r="Q358" s="12"/>
      <c r="R358" s="12"/>
      <c r="S358" s="12"/>
      <c r="T358" s="12"/>
      <c r="U358" s="12"/>
      <c r="V358" s="12"/>
      <c r="W358" s="12"/>
      <c r="X358" s="12"/>
      <c r="Y358" s="12"/>
      <c r="Z358" s="12"/>
      <c r="AA358" s="12"/>
      <c r="AB358" s="12"/>
      <c r="AC358" s="12"/>
      <c r="AD358" s="12"/>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row>
    <row r="359" spans="1:84" ht="12.75" customHeight="1">
      <c r="A359" s="45"/>
      <c r="B359" s="114"/>
      <c r="C359" s="114"/>
      <c r="D359" s="114"/>
      <c r="E359" s="114"/>
      <c r="F359" s="114"/>
      <c r="G359" s="114"/>
      <c r="H359" s="114"/>
      <c r="I359" s="114"/>
      <c r="J359" s="114"/>
      <c r="K359" s="114"/>
      <c r="L359" s="114"/>
      <c r="M359" s="114"/>
      <c r="N359" s="114"/>
      <c r="O359" s="12"/>
      <c r="P359" s="12"/>
      <c r="Q359" s="12"/>
      <c r="R359" s="12"/>
      <c r="S359" s="12"/>
      <c r="T359" s="12"/>
      <c r="U359" s="12"/>
      <c r="V359" s="12"/>
      <c r="W359" s="12"/>
      <c r="X359" s="12"/>
      <c r="Y359" s="12"/>
      <c r="Z359" s="12"/>
      <c r="AA359" s="12"/>
      <c r="AB359" s="12"/>
      <c r="AC359" s="12"/>
      <c r="AD359" s="12"/>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row>
    <row r="360" spans="1:84" ht="12.75" customHeight="1">
      <c r="A360" s="45"/>
      <c r="B360" s="114"/>
      <c r="C360" s="114"/>
      <c r="D360" s="114"/>
      <c r="E360" s="114"/>
      <c r="F360" s="114"/>
      <c r="G360" s="114"/>
      <c r="H360" s="114"/>
      <c r="I360" s="114"/>
      <c r="J360" s="114"/>
      <c r="K360" s="114"/>
      <c r="L360" s="114"/>
      <c r="M360" s="114"/>
      <c r="N360" s="114"/>
      <c r="O360" s="12"/>
      <c r="P360" s="12"/>
      <c r="Q360" s="12"/>
      <c r="R360" s="12"/>
      <c r="S360" s="12"/>
      <c r="T360" s="12"/>
      <c r="U360" s="12"/>
      <c r="V360" s="12"/>
      <c r="W360" s="12"/>
      <c r="X360" s="12"/>
      <c r="Y360" s="12"/>
      <c r="Z360" s="12"/>
      <c r="AA360" s="12"/>
      <c r="AB360" s="12"/>
      <c r="AC360" s="12"/>
      <c r="AD360" s="12"/>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row>
    <row r="361" spans="1:84" ht="12.75" customHeight="1">
      <c r="A361" s="45"/>
      <c r="B361" s="114"/>
      <c r="C361" s="114"/>
      <c r="D361" s="114"/>
      <c r="E361" s="114"/>
      <c r="F361" s="114"/>
      <c r="G361" s="114"/>
      <c r="H361" s="114"/>
      <c r="I361" s="114"/>
      <c r="J361" s="114"/>
      <c r="K361" s="114"/>
      <c r="L361" s="114"/>
      <c r="M361" s="114"/>
      <c r="N361" s="114"/>
      <c r="O361" s="12"/>
      <c r="P361" s="12"/>
      <c r="Q361" s="12"/>
      <c r="R361" s="12"/>
      <c r="S361" s="12"/>
      <c r="T361" s="12"/>
      <c r="U361" s="12"/>
      <c r="V361" s="12"/>
      <c r="W361" s="12"/>
      <c r="X361" s="12"/>
      <c r="Y361" s="12"/>
      <c r="Z361" s="12"/>
      <c r="AA361" s="12"/>
      <c r="AB361" s="12"/>
      <c r="AC361" s="12"/>
      <c r="AD361" s="12"/>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row>
    <row r="362" spans="1:84" ht="12.75" customHeight="1">
      <c r="A362" s="45"/>
      <c r="B362" s="114"/>
      <c r="C362" s="114"/>
      <c r="D362" s="114"/>
      <c r="E362" s="114"/>
      <c r="F362" s="114"/>
      <c r="G362" s="114"/>
      <c r="H362" s="114"/>
      <c r="I362" s="114"/>
      <c r="J362" s="114"/>
      <c r="K362" s="114"/>
      <c r="L362" s="114"/>
      <c r="M362" s="114"/>
      <c r="N362" s="114"/>
      <c r="O362" s="12"/>
      <c r="P362" s="12"/>
      <c r="Q362" s="12"/>
      <c r="R362" s="12"/>
      <c r="S362" s="12"/>
      <c r="T362" s="12"/>
      <c r="U362" s="12"/>
      <c r="V362" s="12"/>
      <c r="W362" s="12"/>
      <c r="X362" s="12"/>
      <c r="Y362" s="12"/>
      <c r="Z362" s="12"/>
      <c r="AA362" s="12"/>
      <c r="AB362" s="12"/>
      <c r="AC362" s="12"/>
      <c r="AD362" s="12"/>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row>
    <row r="363" spans="1:84" ht="12.75" customHeight="1">
      <c r="A363" s="45"/>
      <c r="B363" s="114"/>
      <c r="C363" s="114"/>
      <c r="D363" s="114"/>
      <c r="E363" s="114"/>
      <c r="F363" s="114"/>
      <c r="G363" s="114"/>
      <c r="H363" s="114"/>
      <c r="I363" s="114"/>
      <c r="J363" s="114"/>
      <c r="K363" s="114"/>
      <c r="L363" s="114"/>
      <c r="M363" s="114"/>
      <c r="N363" s="114"/>
      <c r="O363" s="12"/>
      <c r="P363" s="12"/>
      <c r="Q363" s="12"/>
      <c r="R363" s="12"/>
      <c r="S363" s="12"/>
      <c r="T363" s="12"/>
      <c r="U363" s="12"/>
      <c r="V363" s="12"/>
      <c r="W363" s="12"/>
      <c r="X363" s="12"/>
      <c r="Y363" s="12"/>
      <c r="Z363" s="12"/>
      <c r="AA363" s="12"/>
      <c r="AB363" s="12"/>
      <c r="AC363" s="12"/>
      <c r="AD363" s="12"/>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row>
    <row r="364" spans="1:84" ht="12.75" customHeight="1">
      <c r="A364" s="45"/>
      <c r="B364" s="114"/>
      <c r="C364" s="114"/>
      <c r="D364" s="114"/>
      <c r="E364" s="114"/>
      <c r="F364" s="114"/>
      <c r="G364" s="114"/>
      <c r="H364" s="114"/>
      <c r="I364" s="114"/>
      <c r="J364" s="114"/>
      <c r="K364" s="114"/>
      <c r="L364" s="114"/>
      <c r="M364" s="114"/>
      <c r="N364" s="114"/>
      <c r="O364" s="12"/>
      <c r="P364" s="12"/>
      <c r="Q364" s="12"/>
      <c r="R364" s="12"/>
      <c r="S364" s="12"/>
      <c r="T364" s="12"/>
      <c r="U364" s="12"/>
      <c r="V364" s="12"/>
      <c r="W364" s="12"/>
      <c r="X364" s="12"/>
      <c r="Y364" s="12"/>
      <c r="Z364" s="12"/>
      <c r="AA364" s="12"/>
      <c r="AB364" s="12"/>
      <c r="AC364" s="12"/>
      <c r="AD364" s="12"/>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row>
    <row r="365" spans="1:84" ht="12.75" customHeight="1">
      <c r="A365" s="45"/>
      <c r="B365" s="114"/>
      <c r="C365" s="114"/>
      <c r="D365" s="114"/>
      <c r="E365" s="114"/>
      <c r="F365" s="114"/>
      <c r="G365" s="114"/>
      <c r="H365" s="114"/>
      <c r="I365" s="114"/>
      <c r="J365" s="114"/>
      <c r="K365" s="114"/>
      <c r="L365" s="114"/>
      <c r="M365" s="114"/>
      <c r="N365" s="114"/>
      <c r="O365" s="12"/>
      <c r="P365" s="12"/>
      <c r="Q365" s="12"/>
      <c r="R365" s="12"/>
      <c r="S365" s="12"/>
      <c r="T365" s="12"/>
      <c r="U365" s="12"/>
      <c r="V365" s="12"/>
      <c r="W365" s="12"/>
      <c r="X365" s="12"/>
      <c r="Y365" s="12"/>
      <c r="Z365" s="12"/>
      <c r="AA365" s="12"/>
      <c r="AB365" s="12"/>
      <c r="AC365" s="12"/>
      <c r="AD365" s="12"/>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row>
    <row r="366" spans="1:84" ht="12.75" customHeight="1">
      <c r="A366" s="45"/>
      <c r="B366" s="114"/>
      <c r="C366" s="114"/>
      <c r="D366" s="114"/>
      <c r="E366" s="114"/>
      <c r="F366" s="114"/>
      <c r="G366" s="114"/>
      <c r="H366" s="114"/>
      <c r="I366" s="114"/>
      <c r="J366" s="114"/>
      <c r="K366" s="114"/>
      <c r="L366" s="114"/>
      <c r="M366" s="114"/>
      <c r="N366" s="114"/>
      <c r="O366" s="12"/>
      <c r="P366" s="12"/>
      <c r="Q366" s="12"/>
      <c r="R366" s="12"/>
      <c r="S366" s="12"/>
      <c r="T366" s="12"/>
      <c r="U366" s="12"/>
      <c r="V366" s="12"/>
      <c r="W366" s="12"/>
      <c r="X366" s="12"/>
      <c r="Y366" s="12"/>
      <c r="Z366" s="12"/>
      <c r="AA366" s="12"/>
      <c r="AB366" s="12"/>
      <c r="AC366" s="12"/>
      <c r="AD366" s="12"/>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row>
    <row r="367" spans="1:84" ht="12.75" customHeight="1">
      <c r="A367" s="45"/>
      <c r="B367" s="114"/>
      <c r="C367" s="114"/>
      <c r="D367" s="114"/>
      <c r="E367" s="114"/>
      <c r="F367" s="114"/>
      <c r="G367" s="114"/>
      <c r="H367" s="114"/>
      <c r="I367" s="114"/>
      <c r="J367" s="114"/>
      <c r="K367" s="114"/>
      <c r="L367" s="114"/>
      <c r="M367" s="114"/>
      <c r="N367" s="114"/>
      <c r="O367" s="12"/>
      <c r="P367" s="12"/>
      <c r="Q367" s="12"/>
      <c r="R367" s="12"/>
      <c r="S367" s="12"/>
      <c r="T367" s="12"/>
      <c r="U367" s="12"/>
      <c r="V367" s="12"/>
      <c r="W367" s="12"/>
      <c r="X367" s="12"/>
      <c r="Y367" s="12"/>
      <c r="Z367" s="12"/>
      <c r="AA367" s="12"/>
      <c r="AB367" s="12"/>
      <c r="AC367" s="12"/>
      <c r="AD367" s="12"/>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row>
    <row r="368" spans="1:84" ht="12.75" customHeight="1">
      <c r="A368" s="45"/>
      <c r="B368" s="114"/>
      <c r="C368" s="114"/>
      <c r="D368" s="114"/>
      <c r="E368" s="114"/>
      <c r="F368" s="114"/>
      <c r="G368" s="114"/>
      <c r="H368" s="114"/>
      <c r="I368" s="114"/>
      <c r="J368" s="114"/>
      <c r="K368" s="114"/>
      <c r="L368" s="114"/>
      <c r="M368" s="114"/>
      <c r="N368" s="114"/>
      <c r="O368" s="12"/>
      <c r="P368" s="12"/>
      <c r="Q368" s="12"/>
      <c r="R368" s="12"/>
      <c r="S368" s="12"/>
      <c r="T368" s="12"/>
      <c r="U368" s="12"/>
      <c r="V368" s="12"/>
      <c r="W368" s="12"/>
      <c r="X368" s="12"/>
      <c r="Y368" s="12"/>
      <c r="Z368" s="12"/>
      <c r="AA368" s="12"/>
      <c r="AB368" s="12"/>
      <c r="AC368" s="12"/>
      <c r="AD368" s="12"/>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row>
    <row r="369" spans="1:84" ht="12.75" customHeight="1">
      <c r="A369" s="45"/>
      <c r="B369" s="114"/>
      <c r="C369" s="114"/>
      <c r="D369" s="114"/>
      <c r="E369" s="114"/>
      <c r="F369" s="114"/>
      <c r="G369" s="114"/>
      <c r="H369" s="114"/>
      <c r="I369" s="114"/>
      <c r="J369" s="114"/>
      <c r="K369" s="114"/>
      <c r="L369" s="114"/>
      <c r="M369" s="114"/>
      <c r="N369" s="114"/>
      <c r="O369" s="12"/>
      <c r="P369" s="12"/>
      <c r="Q369" s="12"/>
      <c r="R369" s="12"/>
      <c r="S369" s="12"/>
      <c r="T369" s="12"/>
      <c r="U369" s="12"/>
      <c r="V369" s="12"/>
      <c r="W369" s="12"/>
      <c r="X369" s="12"/>
      <c r="Y369" s="12"/>
      <c r="Z369" s="12"/>
      <c r="AA369" s="12"/>
      <c r="AB369" s="12"/>
      <c r="AC369" s="12"/>
      <c r="AD369" s="12"/>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row>
    <row r="370" spans="1:84" ht="12.75" customHeight="1">
      <c r="A370" s="45"/>
      <c r="B370" s="114"/>
      <c r="C370" s="114"/>
      <c r="D370" s="114"/>
      <c r="E370" s="114"/>
      <c r="F370" s="114"/>
      <c r="G370" s="114"/>
      <c r="H370" s="114"/>
      <c r="I370" s="114"/>
      <c r="J370" s="114"/>
      <c r="K370" s="114"/>
      <c r="L370" s="114"/>
      <c r="M370" s="114"/>
      <c r="N370" s="114"/>
      <c r="O370" s="12"/>
      <c r="P370" s="12"/>
      <c r="Q370" s="12"/>
      <c r="R370" s="12"/>
      <c r="S370" s="12"/>
      <c r="T370" s="12"/>
      <c r="U370" s="12"/>
      <c r="V370" s="12"/>
      <c r="W370" s="12"/>
      <c r="X370" s="12"/>
      <c r="Y370" s="12"/>
      <c r="Z370" s="12"/>
      <c r="AA370" s="12"/>
      <c r="AB370" s="12"/>
      <c r="AC370" s="12"/>
      <c r="AD370" s="12"/>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row>
    <row r="371" spans="1:84" ht="12.75" customHeight="1">
      <c r="A371" s="45"/>
      <c r="B371" s="114"/>
      <c r="C371" s="114"/>
      <c r="D371" s="114"/>
      <c r="E371" s="114"/>
      <c r="F371" s="114"/>
      <c r="G371" s="114"/>
      <c r="H371" s="114"/>
      <c r="I371" s="114"/>
      <c r="J371" s="114"/>
      <c r="K371" s="114"/>
      <c r="L371" s="114"/>
      <c r="M371" s="114"/>
      <c r="N371" s="114"/>
      <c r="O371" s="12"/>
      <c r="P371" s="12"/>
      <c r="Q371" s="12"/>
      <c r="R371" s="12"/>
      <c r="S371" s="12"/>
      <c r="T371" s="12"/>
      <c r="U371" s="12"/>
      <c r="V371" s="12"/>
      <c r="W371" s="12"/>
      <c r="X371" s="12"/>
      <c r="Y371" s="12"/>
      <c r="Z371" s="12"/>
      <c r="AA371" s="12"/>
      <c r="AB371" s="12"/>
      <c r="AC371" s="12"/>
      <c r="AD371" s="12"/>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row>
    <row r="372" spans="1:84" ht="12.75" customHeight="1">
      <c r="A372" s="45"/>
      <c r="B372" s="114"/>
      <c r="C372" s="114"/>
      <c r="D372" s="114"/>
      <c r="E372" s="114"/>
      <c r="F372" s="114"/>
      <c r="G372" s="114"/>
      <c r="H372" s="114"/>
      <c r="I372" s="114"/>
      <c r="J372" s="114"/>
      <c r="K372" s="114"/>
      <c r="L372" s="114"/>
      <c r="M372" s="114"/>
      <c r="N372" s="114"/>
      <c r="O372" s="12"/>
      <c r="P372" s="12"/>
      <c r="Q372" s="12"/>
      <c r="R372" s="12"/>
      <c r="S372" s="12"/>
      <c r="T372" s="12"/>
      <c r="U372" s="12"/>
      <c r="V372" s="12"/>
      <c r="W372" s="12"/>
      <c r="X372" s="12"/>
      <c r="Y372" s="12"/>
      <c r="Z372" s="12"/>
      <c r="AA372" s="12"/>
      <c r="AB372" s="12"/>
      <c r="AC372" s="12"/>
      <c r="AD372" s="12"/>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row>
    <row r="373" spans="1:84" ht="12.75" customHeight="1">
      <c r="A373" s="45"/>
      <c r="B373" s="114"/>
      <c r="C373" s="114"/>
      <c r="D373" s="114"/>
      <c r="E373" s="114"/>
      <c r="F373" s="114"/>
      <c r="G373" s="114"/>
      <c r="H373" s="114"/>
      <c r="I373" s="114"/>
      <c r="J373" s="114"/>
      <c r="K373" s="114"/>
      <c r="L373" s="114"/>
      <c r="M373" s="114"/>
      <c r="N373" s="114"/>
      <c r="O373" s="12"/>
      <c r="P373" s="12"/>
      <c r="Q373" s="12"/>
      <c r="R373" s="12"/>
      <c r="S373" s="12"/>
      <c r="T373" s="12"/>
      <c r="U373" s="12"/>
      <c r="V373" s="12"/>
      <c r="W373" s="12"/>
      <c r="X373" s="12"/>
      <c r="Y373" s="12"/>
      <c r="Z373" s="12"/>
      <c r="AA373" s="12"/>
      <c r="AB373" s="12"/>
      <c r="AC373" s="12"/>
      <c r="AD373" s="12"/>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row>
    <row r="374" spans="1:84" ht="12.75" customHeight="1">
      <c r="A374" s="45"/>
      <c r="B374" s="114"/>
      <c r="C374" s="114"/>
      <c r="D374" s="114"/>
      <c r="E374" s="114"/>
      <c r="F374" s="114"/>
      <c r="G374" s="114"/>
      <c r="H374" s="114"/>
      <c r="I374" s="114"/>
      <c r="J374" s="114"/>
      <c r="K374" s="114"/>
      <c r="L374" s="114"/>
      <c r="M374" s="114"/>
      <c r="N374" s="114"/>
      <c r="O374" s="12"/>
      <c r="P374" s="12"/>
      <c r="Q374" s="12"/>
      <c r="R374" s="12"/>
      <c r="S374" s="12"/>
      <c r="T374" s="12"/>
      <c r="U374" s="12"/>
      <c r="V374" s="12"/>
      <c r="W374" s="12"/>
      <c r="X374" s="12"/>
      <c r="Y374" s="12"/>
      <c r="Z374" s="12"/>
      <c r="AA374" s="12"/>
      <c r="AB374" s="12"/>
      <c r="AC374" s="12"/>
      <c r="AD374" s="12"/>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row>
    <row r="375" spans="1:84" ht="12.75" customHeight="1">
      <c r="A375" s="45"/>
      <c r="B375" s="114"/>
      <c r="C375" s="114"/>
      <c r="D375" s="114"/>
      <c r="E375" s="114"/>
      <c r="F375" s="114"/>
      <c r="G375" s="114"/>
      <c r="H375" s="114"/>
      <c r="I375" s="114"/>
      <c r="J375" s="114"/>
      <c r="K375" s="114"/>
      <c r="L375" s="114"/>
      <c r="M375" s="114"/>
      <c r="N375" s="114"/>
      <c r="O375" s="12"/>
      <c r="P375" s="12"/>
      <c r="Q375" s="12"/>
      <c r="R375" s="12"/>
      <c r="S375" s="12"/>
      <c r="T375" s="12"/>
      <c r="U375" s="12"/>
      <c r="V375" s="12"/>
      <c r="W375" s="12"/>
      <c r="X375" s="12"/>
      <c r="Y375" s="12"/>
      <c r="Z375" s="12"/>
      <c r="AA375" s="12"/>
      <c r="AB375" s="12"/>
      <c r="AC375" s="12"/>
      <c r="AD375" s="12"/>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row>
    <row r="376" spans="1:84" ht="12.75" customHeight="1">
      <c r="A376" s="45"/>
      <c r="B376" s="114"/>
      <c r="C376" s="114"/>
      <c r="D376" s="114"/>
      <c r="E376" s="114"/>
      <c r="F376" s="114"/>
      <c r="G376" s="114"/>
      <c r="H376" s="114"/>
      <c r="I376" s="114"/>
      <c r="J376" s="114"/>
      <c r="K376" s="114"/>
      <c r="L376" s="114"/>
      <c r="M376" s="114"/>
      <c r="N376" s="114"/>
      <c r="O376" s="12"/>
      <c r="P376" s="12"/>
      <c r="Q376" s="12"/>
      <c r="R376" s="12"/>
      <c r="S376" s="12"/>
      <c r="T376" s="12"/>
      <c r="U376" s="12"/>
      <c r="V376" s="12"/>
      <c r="W376" s="12"/>
      <c r="X376" s="12"/>
      <c r="Y376" s="12"/>
      <c r="Z376" s="12"/>
      <c r="AA376" s="12"/>
      <c r="AB376" s="12"/>
      <c r="AC376" s="12"/>
      <c r="AD376" s="12"/>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row>
    <row r="377" spans="1:84" ht="12.75" customHeight="1">
      <c r="A377" s="45"/>
      <c r="B377" s="114"/>
      <c r="C377" s="114"/>
      <c r="D377" s="114"/>
      <c r="E377" s="114"/>
      <c r="F377" s="114"/>
      <c r="G377" s="114"/>
      <c r="H377" s="114"/>
      <c r="I377" s="114"/>
      <c r="J377" s="114"/>
      <c r="K377" s="114"/>
      <c r="L377" s="114"/>
      <c r="M377" s="114"/>
      <c r="N377" s="114"/>
      <c r="O377" s="12"/>
      <c r="P377" s="12"/>
      <c r="Q377" s="12"/>
      <c r="R377" s="12"/>
      <c r="S377" s="12"/>
      <c r="T377" s="12"/>
      <c r="U377" s="12"/>
      <c r="V377" s="12"/>
      <c r="W377" s="12"/>
      <c r="X377" s="12"/>
      <c r="Y377" s="12"/>
      <c r="Z377" s="12"/>
      <c r="AA377" s="12"/>
      <c r="AB377" s="12"/>
      <c r="AC377" s="12"/>
      <c r="AD377" s="12"/>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row>
    <row r="378" spans="1:84" ht="12.75" customHeight="1">
      <c r="A378" s="45"/>
      <c r="B378" s="114"/>
      <c r="C378" s="114"/>
      <c r="D378" s="114"/>
      <c r="E378" s="114"/>
      <c r="F378" s="114"/>
      <c r="G378" s="114"/>
      <c r="H378" s="114"/>
      <c r="I378" s="114"/>
      <c r="J378" s="114"/>
      <c r="K378" s="114"/>
      <c r="L378" s="114"/>
      <c r="M378" s="114"/>
      <c r="N378" s="114"/>
      <c r="O378" s="12"/>
      <c r="P378" s="12"/>
      <c r="Q378" s="12"/>
      <c r="R378" s="12"/>
      <c r="S378" s="12"/>
      <c r="T378" s="12"/>
      <c r="U378" s="12"/>
      <c r="V378" s="12"/>
      <c r="W378" s="12"/>
      <c r="X378" s="12"/>
      <c r="Y378" s="12"/>
      <c r="Z378" s="12"/>
      <c r="AA378" s="12"/>
      <c r="AB378" s="12"/>
      <c r="AC378" s="12"/>
      <c r="AD378" s="12"/>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row>
    <row r="379" spans="1:84" ht="12.75" customHeight="1">
      <c r="A379" s="45"/>
      <c r="B379" s="114"/>
      <c r="C379" s="114"/>
      <c r="D379" s="114"/>
      <c r="E379" s="114"/>
      <c r="F379" s="114"/>
      <c r="G379" s="114"/>
      <c r="H379" s="114"/>
      <c r="I379" s="114"/>
      <c r="J379" s="114"/>
      <c r="K379" s="114"/>
      <c r="L379" s="114"/>
      <c r="M379" s="114"/>
      <c r="N379" s="114"/>
      <c r="O379" s="12"/>
      <c r="P379" s="12"/>
      <c r="Q379" s="12"/>
      <c r="R379" s="12"/>
      <c r="S379" s="12"/>
      <c r="T379" s="12"/>
      <c r="U379" s="12"/>
      <c r="V379" s="12"/>
      <c r="W379" s="12"/>
      <c r="X379" s="12"/>
      <c r="Y379" s="12"/>
      <c r="Z379" s="12"/>
      <c r="AA379" s="12"/>
      <c r="AB379" s="12"/>
      <c r="AC379" s="12"/>
      <c r="AD379" s="12"/>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row>
    <row r="380" spans="1:84" ht="12.75" customHeight="1">
      <c r="A380" s="45"/>
      <c r="B380" s="114"/>
      <c r="C380" s="114"/>
      <c r="D380" s="114"/>
      <c r="E380" s="114"/>
      <c r="F380" s="114"/>
      <c r="G380" s="114"/>
      <c r="H380" s="114"/>
      <c r="I380" s="114"/>
      <c r="J380" s="114"/>
      <c r="K380" s="114"/>
      <c r="L380" s="114"/>
      <c r="M380" s="114"/>
      <c r="N380" s="114"/>
      <c r="O380" s="12"/>
      <c r="P380" s="12"/>
      <c r="Q380" s="12"/>
      <c r="R380" s="12"/>
      <c r="S380" s="12"/>
      <c r="T380" s="12"/>
      <c r="U380" s="12"/>
      <c r="V380" s="12"/>
      <c r="W380" s="12"/>
      <c r="X380" s="12"/>
      <c r="Y380" s="12"/>
      <c r="Z380" s="12"/>
      <c r="AA380" s="12"/>
      <c r="AB380" s="12"/>
      <c r="AC380" s="12"/>
      <c r="AD380" s="12"/>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row>
    <row r="381" spans="1:84" ht="12.75" customHeight="1">
      <c r="A381" s="45"/>
      <c r="B381" s="114"/>
      <c r="C381" s="114"/>
      <c r="D381" s="114"/>
      <c r="E381" s="114"/>
      <c r="F381" s="114"/>
      <c r="G381" s="114"/>
      <c r="H381" s="114"/>
      <c r="I381" s="114"/>
      <c r="J381" s="114"/>
      <c r="K381" s="114"/>
      <c r="L381" s="114"/>
      <c r="M381" s="114"/>
      <c r="N381" s="114"/>
      <c r="O381" s="12"/>
      <c r="P381" s="12"/>
      <c r="Q381" s="12"/>
      <c r="R381" s="12"/>
      <c r="S381" s="12"/>
      <c r="T381" s="12"/>
      <c r="U381" s="12"/>
      <c r="V381" s="12"/>
      <c r="W381" s="12"/>
      <c r="X381" s="12"/>
      <c r="Y381" s="12"/>
      <c r="Z381" s="12"/>
      <c r="AA381" s="12"/>
      <c r="AB381" s="12"/>
      <c r="AC381" s="12"/>
      <c r="AD381" s="12"/>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row>
    <row r="382" spans="1:84" ht="12.75" customHeight="1">
      <c r="A382" s="45"/>
      <c r="B382" s="114"/>
      <c r="C382" s="114"/>
      <c r="D382" s="114"/>
      <c r="E382" s="114"/>
      <c r="F382" s="114"/>
      <c r="G382" s="114"/>
      <c r="H382" s="114"/>
      <c r="I382" s="114"/>
      <c r="J382" s="114"/>
      <c r="K382" s="114"/>
      <c r="L382" s="114"/>
      <c r="M382" s="114"/>
      <c r="N382" s="114"/>
      <c r="O382" s="12"/>
      <c r="P382" s="12"/>
      <c r="Q382" s="12"/>
      <c r="R382" s="12"/>
      <c r="S382" s="12"/>
      <c r="T382" s="12"/>
      <c r="U382" s="12"/>
      <c r="V382" s="12"/>
      <c r="W382" s="12"/>
      <c r="X382" s="12"/>
      <c r="Y382" s="12"/>
      <c r="Z382" s="12"/>
      <c r="AA382" s="12"/>
      <c r="AB382" s="12"/>
      <c r="AC382" s="12"/>
      <c r="AD382" s="12"/>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row>
    <row r="383" spans="1:84" ht="12.75" customHeight="1">
      <c r="A383" s="45"/>
      <c r="B383" s="114"/>
      <c r="C383" s="114"/>
      <c r="D383" s="114"/>
      <c r="E383" s="114"/>
      <c r="F383" s="114"/>
      <c r="G383" s="114"/>
      <c r="H383" s="114"/>
      <c r="I383" s="114"/>
      <c r="J383" s="114"/>
      <c r="K383" s="114"/>
      <c r="L383" s="114"/>
      <c r="M383" s="114"/>
      <c r="N383" s="114"/>
      <c r="O383" s="12"/>
      <c r="P383" s="12"/>
      <c r="Q383" s="12"/>
      <c r="R383" s="12"/>
      <c r="S383" s="12"/>
      <c r="T383" s="12"/>
      <c r="U383" s="12"/>
      <c r="V383" s="12"/>
      <c r="W383" s="12"/>
      <c r="X383" s="12"/>
      <c r="Y383" s="12"/>
      <c r="Z383" s="12"/>
      <c r="AA383" s="12"/>
      <c r="AB383" s="12"/>
      <c r="AC383" s="12"/>
      <c r="AD383" s="12"/>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row>
    <row r="384" spans="1:84" ht="12.75" customHeight="1">
      <c r="A384" s="45"/>
      <c r="B384" s="114"/>
      <c r="C384" s="114"/>
      <c r="D384" s="114"/>
      <c r="E384" s="114"/>
      <c r="F384" s="114"/>
      <c r="G384" s="114"/>
      <c r="H384" s="114"/>
      <c r="I384" s="114"/>
      <c r="J384" s="114"/>
      <c r="K384" s="114"/>
      <c r="L384" s="114"/>
      <c r="M384" s="114"/>
      <c r="N384" s="114"/>
      <c r="O384" s="12"/>
      <c r="P384" s="12"/>
      <c r="Q384" s="12"/>
      <c r="R384" s="12"/>
      <c r="S384" s="12"/>
      <c r="T384" s="12"/>
      <c r="U384" s="12"/>
      <c r="V384" s="12"/>
      <c r="W384" s="12"/>
      <c r="X384" s="12"/>
      <c r="Y384" s="12"/>
      <c r="Z384" s="12"/>
      <c r="AA384" s="12"/>
      <c r="AB384" s="12"/>
      <c r="AC384" s="12"/>
      <c r="AD384" s="12"/>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row>
    <row r="385" spans="1:84" ht="12.75" customHeight="1">
      <c r="A385" s="45"/>
      <c r="B385" s="114"/>
      <c r="C385" s="114"/>
      <c r="D385" s="114"/>
      <c r="E385" s="114"/>
      <c r="F385" s="114"/>
      <c r="G385" s="114"/>
      <c r="H385" s="114"/>
      <c r="I385" s="114"/>
      <c r="J385" s="114"/>
      <c r="K385" s="114"/>
      <c r="L385" s="114"/>
      <c r="M385" s="114"/>
      <c r="N385" s="114"/>
      <c r="O385" s="12"/>
      <c r="P385" s="12"/>
      <c r="Q385" s="12"/>
      <c r="R385" s="12"/>
      <c r="S385" s="12"/>
      <c r="T385" s="12"/>
      <c r="U385" s="12"/>
      <c r="V385" s="12"/>
      <c r="W385" s="12"/>
      <c r="X385" s="12"/>
      <c r="Y385" s="12"/>
      <c r="Z385" s="12"/>
      <c r="AA385" s="12"/>
      <c r="AB385" s="12"/>
      <c r="AC385" s="12"/>
      <c r="AD385" s="12"/>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row>
    <row r="386" spans="1:84" ht="12.75" customHeight="1">
      <c r="A386" s="45"/>
      <c r="B386" s="114"/>
      <c r="C386" s="114"/>
      <c r="D386" s="114"/>
      <c r="E386" s="114"/>
      <c r="F386" s="114"/>
      <c r="G386" s="114"/>
      <c r="H386" s="114"/>
      <c r="I386" s="114"/>
      <c r="J386" s="114"/>
      <c r="K386" s="114"/>
      <c r="L386" s="114"/>
      <c r="M386" s="114"/>
      <c r="N386" s="114"/>
      <c r="O386" s="12"/>
      <c r="P386" s="12"/>
      <c r="Q386" s="12"/>
      <c r="R386" s="12"/>
      <c r="S386" s="12"/>
      <c r="T386" s="12"/>
      <c r="U386" s="12"/>
      <c r="V386" s="12"/>
      <c r="W386" s="12"/>
      <c r="X386" s="12"/>
      <c r="Y386" s="12"/>
      <c r="Z386" s="12"/>
      <c r="AA386" s="12"/>
      <c r="AB386" s="12"/>
      <c r="AC386" s="12"/>
      <c r="AD386" s="12"/>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row>
    <row r="387" spans="1:84" ht="12.75" customHeight="1">
      <c r="A387" s="45"/>
      <c r="B387" s="114"/>
      <c r="C387" s="114"/>
      <c r="D387" s="114"/>
      <c r="E387" s="114"/>
      <c r="F387" s="114"/>
      <c r="G387" s="114"/>
      <c r="H387" s="114"/>
      <c r="I387" s="114"/>
      <c r="J387" s="114"/>
      <c r="K387" s="114"/>
      <c r="L387" s="114"/>
      <c r="M387" s="114"/>
      <c r="N387" s="114"/>
      <c r="O387" s="12"/>
      <c r="P387" s="12"/>
      <c r="Q387" s="12"/>
      <c r="R387" s="12"/>
      <c r="S387" s="12"/>
      <c r="T387" s="12"/>
      <c r="U387" s="12"/>
      <c r="V387" s="12"/>
      <c r="W387" s="12"/>
      <c r="X387" s="12"/>
      <c r="Y387" s="12"/>
      <c r="Z387" s="12"/>
      <c r="AA387" s="12"/>
      <c r="AB387" s="12"/>
      <c r="AC387" s="12"/>
      <c r="AD387" s="12"/>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row>
    <row r="388" spans="1:84" ht="12.75" customHeight="1">
      <c r="A388" s="45"/>
      <c r="B388" s="114"/>
      <c r="C388" s="114"/>
      <c r="D388" s="114"/>
      <c r="E388" s="114"/>
      <c r="F388" s="114"/>
      <c r="G388" s="114"/>
      <c r="H388" s="114"/>
      <c r="I388" s="114"/>
      <c r="J388" s="114"/>
      <c r="K388" s="114"/>
      <c r="L388" s="114"/>
      <c r="M388" s="114"/>
      <c r="N388" s="114"/>
      <c r="O388" s="12"/>
      <c r="P388" s="12"/>
      <c r="Q388" s="12"/>
      <c r="R388" s="12"/>
      <c r="S388" s="12"/>
      <c r="T388" s="12"/>
      <c r="U388" s="12"/>
      <c r="V388" s="12"/>
      <c r="W388" s="12"/>
      <c r="X388" s="12"/>
      <c r="Y388" s="12"/>
      <c r="Z388" s="12"/>
      <c r="AA388" s="12"/>
      <c r="AB388" s="12"/>
      <c r="AC388" s="12"/>
      <c r="AD388" s="12"/>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row>
    <row r="389" spans="1:84" ht="12.75" customHeight="1">
      <c r="A389" s="45"/>
      <c r="B389" s="114"/>
      <c r="C389" s="114"/>
      <c r="D389" s="114"/>
      <c r="E389" s="114"/>
      <c r="F389" s="114"/>
      <c r="G389" s="114"/>
      <c r="H389" s="114"/>
      <c r="I389" s="114"/>
      <c r="J389" s="114"/>
      <c r="K389" s="114"/>
      <c r="L389" s="114"/>
      <c r="M389" s="114"/>
      <c r="N389" s="114"/>
      <c r="O389" s="12"/>
      <c r="P389" s="12"/>
      <c r="Q389" s="12"/>
      <c r="R389" s="12"/>
      <c r="S389" s="12"/>
      <c r="T389" s="12"/>
      <c r="U389" s="12"/>
      <c r="V389" s="12"/>
      <c r="W389" s="12"/>
      <c r="X389" s="12"/>
      <c r="Y389" s="12"/>
      <c r="Z389" s="12"/>
      <c r="AA389" s="12"/>
      <c r="AB389" s="12"/>
      <c r="AC389" s="12"/>
      <c r="AD389" s="12"/>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row>
    <row r="390" spans="1:84" ht="12.75" customHeight="1">
      <c r="A390" s="45"/>
      <c r="B390" s="114"/>
      <c r="C390" s="114"/>
      <c r="D390" s="114"/>
      <c r="E390" s="114"/>
      <c r="F390" s="114"/>
      <c r="G390" s="114"/>
      <c r="H390" s="114"/>
      <c r="I390" s="114"/>
      <c r="J390" s="114"/>
      <c r="K390" s="114"/>
      <c r="L390" s="114"/>
      <c r="M390" s="114"/>
      <c r="N390" s="114"/>
      <c r="O390" s="12"/>
      <c r="P390" s="12"/>
      <c r="Q390" s="12"/>
      <c r="R390" s="12"/>
      <c r="S390" s="12"/>
      <c r="T390" s="12"/>
      <c r="U390" s="12"/>
      <c r="V390" s="12"/>
      <c r="W390" s="12"/>
      <c r="X390" s="12"/>
      <c r="Y390" s="12"/>
      <c r="Z390" s="12"/>
      <c r="AA390" s="12"/>
      <c r="AB390" s="12"/>
      <c r="AC390" s="12"/>
      <c r="AD390" s="12"/>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row>
    <row r="391" spans="1:84" ht="12.75" customHeight="1">
      <c r="A391" s="45"/>
      <c r="B391" s="114"/>
      <c r="C391" s="114"/>
      <c r="D391" s="114"/>
      <c r="E391" s="114"/>
      <c r="F391" s="114"/>
      <c r="G391" s="114"/>
      <c r="H391" s="114"/>
      <c r="I391" s="114"/>
      <c r="J391" s="114"/>
      <c r="K391" s="114"/>
      <c r="L391" s="114"/>
      <c r="M391" s="114"/>
      <c r="N391" s="114"/>
      <c r="O391" s="12"/>
      <c r="P391" s="12"/>
      <c r="Q391" s="12"/>
      <c r="R391" s="12"/>
      <c r="S391" s="12"/>
      <c r="T391" s="12"/>
      <c r="U391" s="12"/>
      <c r="V391" s="12"/>
      <c r="W391" s="12"/>
      <c r="X391" s="12"/>
      <c r="Y391" s="12"/>
      <c r="Z391" s="12"/>
      <c r="AA391" s="12"/>
      <c r="AB391" s="12"/>
      <c r="AC391" s="12"/>
      <c r="AD391" s="12"/>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row>
    <row r="392" spans="1:84" ht="12.75" customHeight="1">
      <c r="A392" s="45"/>
      <c r="B392" s="114"/>
      <c r="C392" s="114"/>
      <c r="D392" s="114"/>
      <c r="E392" s="114"/>
      <c r="F392" s="114"/>
      <c r="G392" s="114"/>
      <c r="H392" s="114"/>
      <c r="I392" s="114"/>
      <c r="J392" s="114"/>
      <c r="K392" s="114"/>
      <c r="L392" s="114"/>
      <c r="M392" s="114"/>
      <c r="N392" s="114"/>
      <c r="O392" s="12"/>
      <c r="P392" s="12"/>
      <c r="Q392" s="12"/>
      <c r="R392" s="12"/>
      <c r="S392" s="12"/>
      <c r="T392" s="12"/>
      <c r="U392" s="12"/>
      <c r="V392" s="12"/>
      <c r="W392" s="12"/>
      <c r="X392" s="12"/>
      <c r="Y392" s="12"/>
      <c r="Z392" s="12"/>
      <c r="AA392" s="12"/>
      <c r="AB392" s="12"/>
      <c r="AC392" s="12"/>
      <c r="AD392" s="12"/>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row>
    <row r="393" spans="1:84" ht="12.75" customHeight="1">
      <c r="A393" s="45"/>
      <c r="B393" s="114"/>
      <c r="C393" s="114"/>
      <c r="D393" s="114"/>
      <c r="E393" s="114"/>
      <c r="F393" s="114"/>
      <c r="G393" s="114"/>
      <c r="H393" s="114"/>
      <c r="I393" s="114"/>
      <c r="J393" s="114"/>
      <c r="K393" s="114"/>
      <c r="L393" s="114"/>
      <c r="M393" s="114"/>
      <c r="N393" s="114"/>
      <c r="O393" s="12"/>
      <c r="P393" s="12"/>
      <c r="Q393" s="12"/>
      <c r="R393" s="12"/>
      <c r="S393" s="12"/>
      <c r="T393" s="12"/>
      <c r="U393" s="12"/>
      <c r="V393" s="12"/>
      <c r="W393" s="12"/>
      <c r="X393" s="12"/>
      <c r="Y393" s="12"/>
      <c r="Z393" s="12"/>
      <c r="AA393" s="12"/>
      <c r="AB393" s="12"/>
      <c r="AC393" s="12"/>
      <c r="AD393" s="12"/>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row>
    <row r="394" spans="1:84" ht="12.75" customHeight="1">
      <c r="A394" s="45"/>
      <c r="B394" s="114"/>
      <c r="C394" s="114"/>
      <c r="D394" s="114"/>
      <c r="E394" s="114"/>
      <c r="F394" s="114"/>
      <c r="G394" s="114"/>
      <c r="H394" s="114"/>
      <c r="I394" s="114"/>
      <c r="J394" s="114"/>
      <c r="K394" s="114"/>
      <c r="L394" s="114"/>
      <c r="M394" s="114"/>
      <c r="N394" s="114"/>
      <c r="O394" s="12"/>
      <c r="P394" s="12"/>
      <c r="Q394" s="12"/>
      <c r="R394" s="12"/>
      <c r="S394" s="12"/>
      <c r="T394" s="12"/>
      <c r="U394" s="12"/>
      <c r="V394" s="12"/>
      <c r="W394" s="12"/>
      <c r="X394" s="12"/>
      <c r="Y394" s="12"/>
      <c r="Z394" s="12"/>
      <c r="AA394" s="12"/>
      <c r="AB394" s="12"/>
      <c r="AC394" s="12"/>
      <c r="AD394" s="12"/>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row>
    <row r="395" spans="1:84" ht="12.75" customHeight="1">
      <c r="A395" s="45"/>
      <c r="B395" s="114"/>
      <c r="C395" s="114"/>
      <c r="D395" s="114"/>
      <c r="E395" s="114"/>
      <c r="F395" s="114"/>
      <c r="G395" s="114"/>
      <c r="H395" s="114"/>
      <c r="I395" s="114"/>
      <c r="J395" s="114"/>
      <c r="K395" s="114"/>
      <c r="L395" s="114"/>
      <c r="M395" s="114"/>
      <c r="N395" s="114"/>
      <c r="O395" s="12"/>
      <c r="P395" s="12"/>
      <c r="Q395" s="12"/>
      <c r="R395" s="12"/>
      <c r="S395" s="12"/>
      <c r="T395" s="12"/>
      <c r="U395" s="12"/>
      <c r="V395" s="12"/>
      <c r="W395" s="12"/>
      <c r="X395" s="12"/>
      <c r="Y395" s="12"/>
      <c r="Z395" s="12"/>
      <c r="AA395" s="12"/>
      <c r="AB395" s="12"/>
      <c r="AC395" s="12"/>
      <c r="AD395" s="12"/>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row>
    <row r="396" spans="1:84" ht="12.75" customHeight="1">
      <c r="A396" s="45"/>
      <c r="B396" s="114"/>
      <c r="C396" s="114"/>
      <c r="D396" s="114"/>
      <c r="E396" s="114"/>
      <c r="F396" s="114"/>
      <c r="G396" s="114"/>
      <c r="H396" s="114"/>
      <c r="I396" s="114"/>
      <c r="J396" s="114"/>
      <c r="K396" s="114"/>
      <c r="L396" s="114"/>
      <c r="M396" s="114"/>
      <c r="N396" s="114"/>
      <c r="O396" s="12"/>
      <c r="P396" s="12"/>
      <c r="Q396" s="12"/>
      <c r="R396" s="12"/>
      <c r="S396" s="12"/>
      <c r="T396" s="12"/>
      <c r="U396" s="12"/>
      <c r="V396" s="12"/>
      <c r="W396" s="12"/>
      <c r="X396" s="12"/>
      <c r="Y396" s="12"/>
      <c r="Z396" s="12"/>
      <c r="AA396" s="12"/>
      <c r="AB396" s="12"/>
      <c r="AC396" s="12"/>
      <c r="AD396" s="12"/>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row>
    <row r="397" spans="1:84" ht="12.75" customHeight="1">
      <c r="A397" s="45"/>
      <c r="B397" s="114"/>
      <c r="C397" s="114"/>
      <c r="D397" s="114"/>
      <c r="E397" s="114"/>
      <c r="F397" s="114"/>
      <c r="G397" s="114"/>
      <c r="H397" s="114"/>
      <c r="I397" s="114"/>
      <c r="J397" s="114"/>
      <c r="K397" s="114"/>
      <c r="L397" s="114"/>
      <c r="M397" s="114"/>
      <c r="N397" s="114"/>
      <c r="O397" s="12"/>
      <c r="P397" s="12"/>
      <c r="Q397" s="12"/>
      <c r="R397" s="12"/>
      <c r="S397" s="12"/>
      <c r="T397" s="12"/>
      <c r="U397" s="12"/>
      <c r="V397" s="12"/>
      <c r="W397" s="12"/>
      <c r="X397" s="12"/>
      <c r="Y397" s="12"/>
      <c r="Z397" s="12"/>
      <c r="AA397" s="12"/>
      <c r="AB397" s="12"/>
      <c r="AC397" s="12"/>
      <c r="AD397" s="12"/>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row>
    <row r="398" spans="1:84" ht="12.75" customHeight="1">
      <c r="A398" s="45"/>
      <c r="B398" s="114"/>
      <c r="C398" s="114"/>
      <c r="D398" s="114"/>
      <c r="E398" s="114"/>
      <c r="F398" s="114"/>
      <c r="G398" s="114"/>
      <c r="H398" s="114"/>
      <c r="I398" s="114"/>
      <c r="J398" s="114"/>
      <c r="K398" s="114"/>
      <c r="L398" s="114"/>
      <c r="M398" s="114"/>
      <c r="N398" s="114"/>
      <c r="O398" s="12"/>
      <c r="P398" s="12"/>
      <c r="Q398" s="12"/>
      <c r="R398" s="12"/>
      <c r="S398" s="12"/>
      <c r="T398" s="12"/>
      <c r="U398" s="12"/>
      <c r="V398" s="12"/>
      <c r="W398" s="12"/>
      <c r="X398" s="12"/>
      <c r="Y398" s="12"/>
      <c r="Z398" s="12"/>
      <c r="AA398" s="12"/>
      <c r="AB398" s="12"/>
      <c r="AC398" s="12"/>
      <c r="AD398" s="12"/>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row>
    <row r="399" spans="1:84" ht="12.75" customHeight="1">
      <c r="A399" s="45"/>
      <c r="B399" s="114"/>
      <c r="C399" s="114"/>
      <c r="D399" s="114"/>
      <c r="E399" s="114"/>
      <c r="F399" s="114"/>
      <c r="G399" s="114"/>
      <c r="H399" s="114"/>
      <c r="I399" s="114"/>
      <c r="J399" s="114"/>
      <c r="K399" s="114"/>
      <c r="L399" s="114"/>
      <c r="M399" s="114"/>
      <c r="N399" s="114"/>
      <c r="O399" s="12"/>
      <c r="P399" s="12"/>
      <c r="Q399" s="12"/>
      <c r="R399" s="12"/>
      <c r="S399" s="12"/>
      <c r="T399" s="12"/>
      <c r="U399" s="12"/>
      <c r="V399" s="12"/>
      <c r="W399" s="12"/>
      <c r="X399" s="12"/>
      <c r="Y399" s="12"/>
      <c r="Z399" s="12"/>
      <c r="AA399" s="12"/>
      <c r="AB399" s="12"/>
      <c r="AC399" s="12"/>
      <c r="AD399" s="12"/>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row>
    <row r="400" spans="1:84" ht="12.75" customHeight="1">
      <c r="A400" s="45"/>
      <c r="B400" s="114"/>
      <c r="C400" s="114"/>
      <c r="D400" s="114"/>
      <c r="E400" s="114"/>
      <c r="F400" s="114"/>
      <c r="G400" s="114"/>
      <c r="H400" s="114"/>
      <c r="I400" s="114"/>
      <c r="J400" s="114"/>
      <c r="K400" s="114"/>
      <c r="L400" s="114"/>
      <c r="M400" s="114"/>
      <c r="N400" s="114"/>
      <c r="O400" s="12"/>
      <c r="P400" s="12"/>
      <c r="Q400" s="12"/>
      <c r="R400" s="12"/>
      <c r="S400" s="12"/>
      <c r="T400" s="12"/>
      <c r="U400" s="12"/>
      <c r="V400" s="12"/>
      <c r="W400" s="12"/>
      <c r="X400" s="12"/>
      <c r="Y400" s="12"/>
      <c r="Z400" s="12"/>
      <c r="AA400" s="12"/>
      <c r="AB400" s="12"/>
      <c r="AC400" s="12"/>
      <c r="AD400" s="12"/>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row>
    <row r="401" spans="1:84" ht="12.75" customHeight="1">
      <c r="A401" s="45"/>
      <c r="B401" s="114"/>
      <c r="C401" s="114"/>
      <c r="D401" s="114"/>
      <c r="E401" s="114"/>
      <c r="F401" s="114"/>
      <c r="G401" s="114"/>
      <c r="H401" s="114"/>
      <c r="I401" s="114"/>
      <c r="J401" s="114"/>
      <c r="K401" s="114"/>
      <c r="L401" s="114"/>
      <c r="M401" s="114"/>
      <c r="N401" s="114"/>
      <c r="O401" s="12"/>
      <c r="P401" s="12"/>
      <c r="Q401" s="12"/>
      <c r="R401" s="12"/>
      <c r="S401" s="12"/>
      <c r="T401" s="12"/>
      <c r="U401" s="12"/>
      <c r="V401" s="12"/>
      <c r="W401" s="12"/>
      <c r="X401" s="12"/>
      <c r="Y401" s="12"/>
      <c r="Z401" s="12"/>
      <c r="AA401" s="12"/>
      <c r="AB401" s="12"/>
      <c r="AC401" s="12"/>
      <c r="AD401" s="12"/>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row>
    <row r="402" spans="1:84" ht="12.75" customHeight="1">
      <c r="A402" s="45"/>
      <c r="B402" s="114"/>
      <c r="C402" s="114"/>
      <c r="D402" s="114"/>
      <c r="E402" s="114"/>
      <c r="F402" s="114"/>
      <c r="G402" s="114"/>
      <c r="H402" s="114"/>
      <c r="I402" s="114"/>
      <c r="J402" s="114"/>
      <c r="K402" s="114"/>
      <c r="L402" s="114"/>
      <c r="M402" s="114"/>
      <c r="N402" s="114"/>
      <c r="O402" s="12"/>
      <c r="P402" s="12"/>
      <c r="Q402" s="12"/>
      <c r="R402" s="12"/>
      <c r="S402" s="12"/>
      <c r="T402" s="12"/>
      <c r="U402" s="12"/>
      <c r="V402" s="12"/>
      <c r="W402" s="12"/>
      <c r="X402" s="12"/>
      <c r="Y402" s="12"/>
      <c r="Z402" s="12"/>
      <c r="AA402" s="12"/>
      <c r="AB402" s="12"/>
      <c r="AC402" s="12"/>
      <c r="AD402" s="12"/>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row>
    <row r="403" spans="1:84" ht="12.75" customHeight="1">
      <c r="A403" s="45"/>
      <c r="B403" s="114"/>
      <c r="C403" s="114"/>
      <c r="D403" s="114"/>
      <c r="E403" s="114"/>
      <c r="F403" s="114"/>
      <c r="G403" s="114"/>
      <c r="H403" s="114"/>
      <c r="I403" s="114"/>
      <c r="J403" s="114"/>
      <c r="K403" s="114"/>
      <c r="L403" s="114"/>
      <c r="M403" s="114"/>
      <c r="N403" s="114"/>
      <c r="O403" s="12"/>
      <c r="P403" s="12"/>
      <c r="Q403" s="12"/>
      <c r="R403" s="12"/>
      <c r="S403" s="12"/>
      <c r="T403" s="12"/>
      <c r="U403" s="12"/>
      <c r="V403" s="12"/>
      <c r="W403" s="12"/>
      <c r="X403" s="12"/>
      <c r="Y403" s="12"/>
      <c r="Z403" s="12"/>
      <c r="AA403" s="12"/>
      <c r="AB403" s="12"/>
      <c r="AC403" s="12"/>
      <c r="AD403" s="12"/>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row>
    <row r="404" spans="1:84" ht="12.75" customHeight="1">
      <c r="A404" s="45"/>
      <c r="B404" s="114"/>
      <c r="C404" s="114"/>
      <c r="D404" s="114"/>
      <c r="E404" s="114"/>
      <c r="F404" s="114"/>
      <c r="G404" s="114"/>
      <c r="H404" s="114"/>
      <c r="I404" s="114"/>
      <c r="J404" s="114"/>
      <c r="K404" s="114"/>
      <c r="L404" s="114"/>
      <c r="M404" s="114"/>
      <c r="N404" s="114"/>
      <c r="O404" s="12"/>
      <c r="P404" s="12"/>
      <c r="Q404" s="12"/>
      <c r="R404" s="12"/>
      <c r="S404" s="12"/>
      <c r="T404" s="12"/>
      <c r="U404" s="12"/>
      <c r="V404" s="12"/>
      <c r="W404" s="12"/>
      <c r="X404" s="12"/>
      <c r="Y404" s="12"/>
      <c r="Z404" s="12"/>
      <c r="AA404" s="12"/>
      <c r="AB404" s="12"/>
      <c r="AC404" s="12"/>
      <c r="AD404" s="12"/>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row>
    <row r="405" spans="1:84" ht="12.75" customHeight="1">
      <c r="A405" s="45"/>
      <c r="B405" s="114"/>
      <c r="C405" s="114"/>
      <c r="D405" s="114"/>
      <c r="E405" s="114"/>
      <c r="F405" s="114"/>
      <c r="G405" s="114"/>
      <c r="H405" s="114"/>
      <c r="I405" s="114"/>
      <c r="J405" s="114"/>
      <c r="K405" s="114"/>
      <c r="L405" s="114"/>
      <c r="M405" s="114"/>
      <c r="N405" s="114"/>
      <c r="O405" s="12"/>
      <c r="P405" s="12"/>
      <c r="Q405" s="12"/>
      <c r="R405" s="12"/>
      <c r="S405" s="12"/>
      <c r="T405" s="12"/>
      <c r="U405" s="12"/>
      <c r="V405" s="12"/>
      <c r="W405" s="12"/>
      <c r="X405" s="12"/>
      <c r="Y405" s="12"/>
      <c r="Z405" s="12"/>
      <c r="AA405" s="12"/>
      <c r="AB405" s="12"/>
      <c r="AC405" s="12"/>
      <c r="AD405" s="12"/>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row>
    <row r="406" spans="1:84" ht="12.75" customHeight="1">
      <c r="A406" s="45"/>
      <c r="B406" s="114"/>
      <c r="C406" s="114"/>
      <c r="D406" s="114"/>
      <c r="E406" s="114"/>
      <c r="F406" s="114"/>
      <c r="G406" s="114"/>
      <c r="H406" s="114"/>
      <c r="I406" s="114"/>
      <c r="J406" s="114"/>
      <c r="K406" s="114"/>
      <c r="L406" s="114"/>
      <c r="M406" s="114"/>
      <c r="N406" s="114"/>
      <c r="O406" s="12"/>
      <c r="P406" s="12"/>
      <c r="Q406" s="12"/>
      <c r="R406" s="12"/>
      <c r="S406" s="12"/>
      <c r="T406" s="12"/>
      <c r="U406" s="12"/>
      <c r="V406" s="12"/>
      <c r="W406" s="12"/>
      <c r="X406" s="12"/>
      <c r="Y406" s="12"/>
      <c r="Z406" s="12"/>
      <c r="AA406" s="12"/>
      <c r="AB406" s="12"/>
      <c r="AC406" s="12"/>
      <c r="AD406" s="12"/>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row>
    <row r="407" spans="1:84" ht="12.75" customHeight="1">
      <c r="A407" s="45"/>
      <c r="B407" s="114"/>
      <c r="C407" s="114"/>
      <c r="D407" s="114"/>
      <c r="E407" s="114"/>
      <c r="F407" s="114"/>
      <c r="G407" s="114"/>
      <c r="H407" s="114"/>
      <c r="I407" s="114"/>
      <c r="J407" s="114"/>
      <c r="K407" s="114"/>
      <c r="L407" s="114"/>
      <c r="M407" s="114"/>
      <c r="N407" s="114"/>
      <c r="O407" s="12"/>
      <c r="P407" s="12"/>
      <c r="Q407" s="12"/>
      <c r="R407" s="12"/>
      <c r="S407" s="12"/>
      <c r="T407" s="12"/>
      <c r="U407" s="12"/>
      <c r="V407" s="12"/>
      <c r="W407" s="12"/>
      <c r="X407" s="12"/>
      <c r="Y407" s="12"/>
      <c r="Z407" s="12"/>
      <c r="AA407" s="12"/>
      <c r="AB407" s="12"/>
      <c r="AC407" s="12"/>
      <c r="AD407" s="12"/>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row>
    <row r="408" spans="1:84" ht="12.75" customHeight="1">
      <c r="A408" s="45"/>
      <c r="B408" s="114"/>
      <c r="C408" s="114"/>
      <c r="D408" s="114"/>
      <c r="E408" s="114"/>
      <c r="F408" s="114"/>
      <c r="G408" s="114"/>
      <c r="H408" s="114"/>
      <c r="I408" s="114"/>
      <c r="J408" s="114"/>
      <c r="K408" s="114"/>
      <c r="L408" s="114"/>
      <c r="M408" s="114"/>
      <c r="N408" s="114"/>
      <c r="O408" s="12"/>
      <c r="P408" s="12"/>
      <c r="Q408" s="12"/>
      <c r="R408" s="12"/>
      <c r="S408" s="12"/>
      <c r="T408" s="12"/>
      <c r="U408" s="12"/>
      <c r="V408" s="12"/>
      <c r="W408" s="12"/>
      <c r="X408" s="12"/>
      <c r="Y408" s="12"/>
      <c r="Z408" s="12"/>
      <c r="AA408" s="12"/>
      <c r="AB408" s="12"/>
      <c r="AC408" s="12"/>
      <c r="AD408" s="12"/>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row>
    <row r="409" spans="1:84" ht="12.75" customHeight="1">
      <c r="A409" s="45"/>
      <c r="B409" s="114"/>
      <c r="C409" s="114"/>
      <c r="D409" s="114"/>
      <c r="E409" s="114"/>
      <c r="F409" s="114"/>
      <c r="G409" s="114"/>
      <c r="H409" s="114"/>
      <c r="I409" s="114"/>
      <c r="J409" s="114"/>
      <c r="K409" s="114"/>
      <c r="L409" s="114"/>
      <c r="M409" s="114"/>
      <c r="N409" s="114"/>
      <c r="O409" s="12"/>
      <c r="P409" s="12"/>
      <c r="Q409" s="12"/>
      <c r="R409" s="12"/>
      <c r="S409" s="12"/>
      <c r="T409" s="12"/>
      <c r="U409" s="12"/>
      <c r="V409" s="12"/>
      <c r="W409" s="12"/>
      <c r="X409" s="12"/>
      <c r="Y409" s="12"/>
      <c r="Z409" s="12"/>
      <c r="AA409" s="12"/>
      <c r="AB409" s="12"/>
      <c r="AC409" s="12"/>
      <c r="AD409" s="12"/>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row>
    <row r="410" spans="1:84" ht="12.75" customHeight="1">
      <c r="A410" s="45"/>
      <c r="B410" s="114"/>
      <c r="C410" s="114"/>
      <c r="D410" s="114"/>
      <c r="E410" s="114"/>
      <c r="F410" s="114"/>
      <c r="G410" s="114"/>
      <c r="H410" s="114"/>
      <c r="I410" s="114"/>
      <c r="J410" s="114"/>
      <c r="K410" s="114"/>
      <c r="L410" s="114"/>
      <c r="M410" s="114"/>
      <c r="N410" s="114"/>
      <c r="O410" s="12"/>
      <c r="P410" s="12"/>
      <c r="Q410" s="12"/>
      <c r="R410" s="12"/>
      <c r="S410" s="12"/>
      <c r="T410" s="12"/>
      <c r="U410" s="12"/>
      <c r="V410" s="12"/>
      <c r="W410" s="12"/>
      <c r="X410" s="12"/>
      <c r="Y410" s="12"/>
      <c r="Z410" s="12"/>
      <c r="AA410" s="12"/>
      <c r="AB410" s="12"/>
      <c r="AC410" s="12"/>
      <c r="AD410" s="12"/>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row>
    <row r="411" spans="1:84" ht="12.75" customHeight="1">
      <c r="A411" s="45"/>
      <c r="B411" s="114"/>
      <c r="C411" s="114"/>
      <c r="D411" s="114"/>
      <c r="E411" s="114"/>
      <c r="F411" s="114"/>
      <c r="G411" s="114"/>
      <c r="H411" s="114"/>
      <c r="I411" s="114"/>
      <c r="J411" s="114"/>
      <c r="K411" s="114"/>
      <c r="L411" s="114"/>
      <c r="M411" s="114"/>
      <c r="N411" s="114"/>
      <c r="O411" s="12"/>
      <c r="P411" s="12"/>
      <c r="Q411" s="12"/>
      <c r="R411" s="12"/>
      <c r="S411" s="12"/>
      <c r="T411" s="12"/>
      <c r="U411" s="12"/>
      <c r="V411" s="12"/>
      <c r="W411" s="12"/>
      <c r="X411" s="12"/>
      <c r="Y411" s="12"/>
      <c r="Z411" s="12"/>
      <c r="AA411" s="12"/>
      <c r="AB411" s="12"/>
      <c r="AC411" s="12"/>
      <c r="AD411" s="12"/>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row>
    <row r="412" spans="1:84" ht="12.75" customHeight="1">
      <c r="A412" s="45"/>
      <c r="B412" s="114"/>
      <c r="C412" s="114"/>
      <c r="D412" s="114"/>
      <c r="E412" s="114"/>
      <c r="F412" s="114"/>
      <c r="G412" s="114"/>
      <c r="H412" s="114"/>
      <c r="I412" s="114"/>
      <c r="J412" s="114"/>
      <c r="K412" s="114"/>
      <c r="L412" s="114"/>
      <c r="M412" s="114"/>
      <c r="N412" s="114"/>
      <c r="O412" s="12"/>
      <c r="P412" s="12"/>
      <c r="Q412" s="12"/>
      <c r="R412" s="12"/>
      <c r="S412" s="12"/>
      <c r="T412" s="12"/>
      <c r="U412" s="12"/>
      <c r="V412" s="12"/>
      <c r="W412" s="12"/>
      <c r="X412" s="12"/>
      <c r="Y412" s="12"/>
      <c r="Z412" s="12"/>
      <c r="AA412" s="12"/>
      <c r="AB412" s="12"/>
      <c r="AC412" s="12"/>
      <c r="AD412" s="12"/>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row>
    <row r="413" spans="1:84" ht="12.75" customHeight="1">
      <c r="A413" s="45"/>
      <c r="B413" s="114"/>
      <c r="C413" s="114"/>
      <c r="D413" s="114"/>
      <c r="E413" s="114"/>
      <c r="F413" s="114"/>
      <c r="G413" s="114"/>
      <c r="H413" s="114"/>
      <c r="I413" s="114"/>
      <c r="J413" s="114"/>
      <c r="K413" s="114"/>
      <c r="L413" s="114"/>
      <c r="M413" s="114"/>
      <c r="N413" s="114"/>
      <c r="O413" s="12"/>
      <c r="P413" s="12"/>
      <c r="Q413" s="12"/>
      <c r="R413" s="12"/>
      <c r="S413" s="12"/>
      <c r="T413" s="12"/>
      <c r="U413" s="12"/>
      <c r="V413" s="12"/>
      <c r="W413" s="12"/>
      <c r="X413" s="12"/>
      <c r="Y413" s="12"/>
      <c r="Z413" s="12"/>
      <c r="AA413" s="12"/>
      <c r="AB413" s="12"/>
      <c r="AC413" s="12"/>
      <c r="AD413" s="12"/>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row>
    <row r="414" spans="1:84" ht="12.75" customHeight="1">
      <c r="A414" s="45"/>
      <c r="B414" s="114"/>
      <c r="C414" s="114"/>
      <c r="D414" s="114"/>
      <c r="E414" s="114"/>
      <c r="F414" s="114"/>
      <c r="G414" s="114"/>
      <c r="H414" s="114"/>
      <c r="I414" s="114"/>
      <c r="J414" s="114"/>
      <c r="K414" s="114"/>
      <c r="L414" s="114"/>
      <c r="M414" s="114"/>
      <c r="N414" s="114"/>
      <c r="O414" s="12"/>
      <c r="P414" s="12"/>
      <c r="Q414" s="12"/>
      <c r="R414" s="12"/>
      <c r="S414" s="12"/>
      <c r="T414" s="12"/>
      <c r="U414" s="12"/>
      <c r="V414" s="12"/>
      <c r="W414" s="12"/>
      <c r="X414" s="12"/>
      <c r="Y414" s="12"/>
      <c r="Z414" s="12"/>
      <c r="AA414" s="12"/>
      <c r="AB414" s="12"/>
      <c r="AC414" s="12"/>
      <c r="AD414" s="12"/>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row>
    <row r="415" spans="1:84" ht="12.75" customHeight="1">
      <c r="A415" s="45"/>
      <c r="B415" s="114"/>
      <c r="C415" s="114"/>
      <c r="D415" s="114"/>
      <c r="E415" s="114"/>
      <c r="F415" s="114"/>
      <c r="G415" s="114"/>
      <c r="H415" s="114"/>
      <c r="I415" s="114"/>
      <c r="J415" s="114"/>
      <c r="K415" s="114"/>
      <c r="L415" s="114"/>
      <c r="M415" s="114"/>
      <c r="N415" s="114"/>
      <c r="O415" s="12"/>
      <c r="P415" s="12"/>
      <c r="Q415" s="12"/>
      <c r="R415" s="12"/>
      <c r="S415" s="12"/>
      <c r="T415" s="12"/>
      <c r="U415" s="12"/>
      <c r="V415" s="12"/>
      <c r="W415" s="12"/>
      <c r="X415" s="12"/>
      <c r="Y415" s="12"/>
      <c r="Z415" s="12"/>
      <c r="AA415" s="12"/>
      <c r="AB415" s="12"/>
      <c r="AC415" s="12"/>
      <c r="AD415" s="12"/>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row>
    <row r="416" spans="1:84" ht="12.75" customHeight="1">
      <c r="A416" s="45"/>
      <c r="B416" s="114"/>
      <c r="C416" s="114"/>
      <c r="D416" s="114"/>
      <c r="E416" s="114"/>
      <c r="F416" s="114"/>
      <c r="G416" s="114"/>
      <c r="H416" s="114"/>
      <c r="I416" s="114"/>
      <c r="J416" s="114"/>
      <c r="K416" s="114"/>
      <c r="L416" s="114"/>
      <c r="M416" s="114"/>
      <c r="N416" s="114"/>
      <c r="O416" s="12"/>
      <c r="P416" s="12"/>
      <c r="Q416" s="12"/>
      <c r="R416" s="12"/>
      <c r="S416" s="12"/>
      <c r="T416" s="12"/>
      <c r="U416" s="12"/>
      <c r="V416" s="12"/>
      <c r="W416" s="12"/>
      <c r="X416" s="12"/>
      <c r="Y416" s="12"/>
      <c r="Z416" s="12"/>
      <c r="AA416" s="12"/>
      <c r="AB416" s="12"/>
      <c r="AC416" s="12"/>
      <c r="AD416" s="12"/>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row>
    <row r="417" spans="1:84" ht="12.75" customHeight="1">
      <c r="A417" s="45"/>
      <c r="B417" s="114"/>
      <c r="C417" s="114"/>
      <c r="D417" s="114"/>
      <c r="E417" s="114"/>
      <c r="F417" s="114"/>
      <c r="G417" s="114"/>
      <c r="H417" s="114"/>
      <c r="I417" s="114"/>
      <c r="J417" s="114"/>
      <c r="K417" s="114"/>
      <c r="L417" s="114"/>
      <c r="M417" s="114"/>
      <c r="N417" s="114"/>
      <c r="O417" s="12"/>
      <c r="P417" s="12"/>
      <c r="Q417" s="12"/>
      <c r="R417" s="12"/>
      <c r="S417" s="12"/>
      <c r="T417" s="12"/>
      <c r="U417" s="12"/>
      <c r="V417" s="12"/>
      <c r="W417" s="12"/>
      <c r="X417" s="12"/>
      <c r="Y417" s="12"/>
      <c r="Z417" s="12"/>
      <c r="AA417" s="12"/>
      <c r="AB417" s="12"/>
      <c r="AC417" s="12"/>
      <c r="AD417" s="12"/>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row>
    <row r="418" spans="1:84" ht="12.75" customHeight="1">
      <c r="A418" s="45"/>
      <c r="B418" s="114"/>
      <c r="C418" s="114"/>
      <c r="D418" s="114"/>
      <c r="E418" s="114"/>
      <c r="F418" s="114"/>
      <c r="G418" s="114"/>
      <c r="H418" s="114"/>
      <c r="I418" s="114"/>
      <c r="J418" s="114"/>
      <c r="K418" s="114"/>
      <c r="L418" s="114"/>
      <c r="M418" s="114"/>
      <c r="N418" s="114"/>
      <c r="O418" s="12"/>
      <c r="P418" s="12"/>
      <c r="Q418" s="12"/>
      <c r="R418" s="12"/>
      <c r="S418" s="12"/>
      <c r="T418" s="12"/>
      <c r="U418" s="12"/>
      <c r="V418" s="12"/>
      <c r="W418" s="12"/>
      <c r="X418" s="12"/>
      <c r="Y418" s="12"/>
      <c r="Z418" s="12"/>
      <c r="AA418" s="12"/>
      <c r="AB418" s="12"/>
      <c r="AC418" s="12"/>
      <c r="AD418" s="12"/>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row>
    <row r="419" spans="1:84" ht="12.75" customHeight="1">
      <c r="A419" s="45"/>
      <c r="B419" s="114"/>
      <c r="C419" s="114"/>
      <c r="D419" s="114"/>
      <c r="E419" s="114"/>
      <c r="F419" s="114"/>
      <c r="G419" s="114"/>
      <c r="H419" s="114"/>
      <c r="I419" s="114"/>
      <c r="J419" s="114"/>
      <c r="K419" s="114"/>
      <c r="L419" s="114"/>
      <c r="M419" s="114"/>
      <c r="N419" s="114"/>
      <c r="O419" s="12"/>
      <c r="P419" s="12"/>
      <c r="Q419" s="12"/>
      <c r="R419" s="12"/>
      <c r="S419" s="12"/>
      <c r="T419" s="12"/>
      <c r="U419" s="12"/>
      <c r="V419" s="12"/>
      <c r="W419" s="12"/>
      <c r="X419" s="12"/>
      <c r="Y419" s="12"/>
      <c r="Z419" s="12"/>
      <c r="AA419" s="12"/>
      <c r="AB419" s="12"/>
      <c r="AC419" s="12"/>
      <c r="AD419" s="12"/>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row>
    <row r="420" spans="1:84" ht="12.75" customHeight="1">
      <c r="A420" s="45"/>
      <c r="B420" s="114"/>
      <c r="C420" s="114"/>
      <c r="D420" s="114"/>
      <c r="E420" s="114"/>
      <c r="F420" s="114"/>
      <c r="G420" s="114"/>
      <c r="H420" s="114"/>
      <c r="I420" s="114"/>
      <c r="J420" s="114"/>
      <c r="K420" s="114"/>
      <c r="L420" s="114"/>
      <c r="M420" s="114"/>
      <c r="N420" s="114"/>
      <c r="O420" s="12"/>
      <c r="P420" s="12"/>
      <c r="Q420" s="12"/>
      <c r="R420" s="12"/>
      <c r="S420" s="12"/>
      <c r="T420" s="12"/>
      <c r="U420" s="12"/>
      <c r="V420" s="12"/>
      <c r="W420" s="12"/>
      <c r="X420" s="12"/>
      <c r="Y420" s="12"/>
      <c r="Z420" s="12"/>
      <c r="AA420" s="12"/>
      <c r="AB420" s="12"/>
      <c r="AC420" s="12"/>
      <c r="AD420" s="12"/>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row>
    <row r="421" spans="1:84" ht="12.75" customHeight="1">
      <c r="A421" s="45"/>
      <c r="B421" s="114"/>
      <c r="C421" s="114"/>
      <c r="D421" s="114"/>
      <c r="E421" s="114"/>
      <c r="F421" s="114"/>
      <c r="G421" s="114"/>
      <c r="H421" s="114"/>
      <c r="I421" s="114"/>
      <c r="J421" s="114"/>
      <c r="K421" s="114"/>
      <c r="L421" s="114"/>
      <c r="M421" s="114"/>
      <c r="N421" s="114"/>
      <c r="O421" s="12"/>
      <c r="P421" s="12"/>
      <c r="Q421" s="12"/>
      <c r="R421" s="12"/>
      <c r="S421" s="12"/>
      <c r="T421" s="12"/>
      <c r="U421" s="12"/>
      <c r="V421" s="12"/>
      <c r="W421" s="12"/>
      <c r="X421" s="12"/>
      <c r="Y421" s="12"/>
      <c r="Z421" s="12"/>
      <c r="AA421" s="12"/>
      <c r="AB421" s="12"/>
      <c r="AC421" s="12"/>
      <c r="AD421" s="12"/>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row>
    <row r="422" spans="1:84" ht="12.75" customHeight="1">
      <c r="A422" s="45"/>
      <c r="B422" s="114"/>
      <c r="C422" s="114"/>
      <c r="D422" s="114"/>
      <c r="E422" s="114"/>
      <c r="F422" s="114"/>
      <c r="G422" s="114"/>
      <c r="H422" s="114"/>
      <c r="I422" s="114"/>
      <c r="J422" s="114"/>
      <c r="K422" s="114"/>
      <c r="L422" s="114"/>
      <c r="M422" s="114"/>
      <c r="N422" s="114"/>
      <c r="O422" s="12"/>
      <c r="P422" s="12"/>
      <c r="Q422" s="12"/>
      <c r="R422" s="12"/>
      <c r="S422" s="12"/>
      <c r="T422" s="12"/>
      <c r="U422" s="12"/>
      <c r="V422" s="12"/>
      <c r="W422" s="12"/>
      <c r="X422" s="12"/>
      <c r="Y422" s="12"/>
      <c r="Z422" s="12"/>
      <c r="AA422" s="12"/>
      <c r="AB422" s="12"/>
      <c r="AC422" s="12"/>
      <c r="AD422" s="12"/>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row>
    <row r="423" spans="1:84" ht="12.75" customHeight="1">
      <c r="A423" s="45"/>
      <c r="B423" s="114"/>
      <c r="C423" s="114"/>
      <c r="D423" s="114"/>
      <c r="E423" s="114"/>
      <c r="F423" s="114"/>
      <c r="G423" s="114"/>
      <c r="H423" s="114"/>
      <c r="I423" s="114"/>
      <c r="J423" s="114"/>
      <c r="K423" s="114"/>
      <c r="L423" s="114"/>
      <c r="M423" s="114"/>
      <c r="N423" s="114"/>
      <c r="O423" s="12"/>
      <c r="P423" s="12"/>
      <c r="Q423" s="12"/>
      <c r="R423" s="12"/>
      <c r="S423" s="12"/>
      <c r="T423" s="12"/>
      <c r="U423" s="12"/>
      <c r="V423" s="12"/>
      <c r="W423" s="12"/>
      <c r="X423" s="12"/>
      <c r="Y423" s="12"/>
      <c r="Z423" s="12"/>
      <c r="AA423" s="12"/>
      <c r="AB423" s="12"/>
      <c r="AC423" s="12"/>
      <c r="AD423" s="12"/>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row>
    <row r="424" spans="1:84" ht="12.75" customHeight="1">
      <c r="A424" s="45"/>
      <c r="B424" s="114"/>
      <c r="C424" s="114"/>
      <c r="D424" s="114"/>
      <c r="E424" s="114"/>
      <c r="F424" s="114"/>
      <c r="G424" s="114"/>
      <c r="H424" s="114"/>
      <c r="I424" s="114"/>
      <c r="J424" s="114"/>
      <c r="K424" s="114"/>
      <c r="L424" s="114"/>
      <c r="M424" s="114"/>
      <c r="N424" s="114"/>
      <c r="O424" s="12"/>
      <c r="P424" s="12"/>
      <c r="Q424" s="12"/>
      <c r="R424" s="12"/>
      <c r="S424" s="12"/>
      <c r="T424" s="12"/>
      <c r="U424" s="12"/>
      <c r="V424" s="12"/>
      <c r="W424" s="12"/>
      <c r="X424" s="12"/>
      <c r="Y424" s="12"/>
      <c r="Z424" s="12"/>
      <c r="AA424" s="12"/>
      <c r="AB424" s="12"/>
      <c r="AC424" s="12"/>
      <c r="AD424" s="12"/>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row>
    <row r="425" spans="1:84" ht="12.75" customHeight="1">
      <c r="A425" s="45"/>
      <c r="B425" s="114"/>
      <c r="C425" s="114"/>
      <c r="D425" s="114"/>
      <c r="E425" s="114"/>
      <c r="F425" s="114"/>
      <c r="G425" s="114"/>
      <c r="H425" s="114"/>
      <c r="I425" s="114"/>
      <c r="J425" s="114"/>
      <c r="K425" s="114"/>
      <c r="L425" s="114"/>
      <c r="M425" s="114"/>
      <c r="N425" s="114"/>
      <c r="O425" s="12"/>
      <c r="P425" s="12"/>
      <c r="Q425" s="12"/>
      <c r="R425" s="12"/>
      <c r="S425" s="12"/>
      <c r="T425" s="12"/>
      <c r="U425" s="12"/>
      <c r="V425" s="12"/>
      <c r="W425" s="12"/>
      <c r="X425" s="12"/>
      <c r="Y425" s="12"/>
      <c r="Z425" s="12"/>
      <c r="AA425" s="12"/>
      <c r="AB425" s="12"/>
      <c r="AC425" s="12"/>
      <c r="AD425" s="12"/>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row>
    <row r="426" spans="1:84" ht="12.75" customHeight="1">
      <c r="A426" s="45"/>
      <c r="B426" s="114"/>
      <c r="C426" s="114"/>
      <c r="D426" s="114"/>
      <c r="E426" s="114"/>
      <c r="F426" s="114"/>
      <c r="G426" s="114"/>
      <c r="H426" s="114"/>
      <c r="I426" s="114"/>
      <c r="J426" s="114"/>
      <c r="K426" s="114"/>
      <c r="L426" s="114"/>
      <c r="M426" s="114"/>
      <c r="N426" s="114"/>
      <c r="O426" s="12"/>
      <c r="P426" s="12"/>
      <c r="Q426" s="12"/>
      <c r="R426" s="12"/>
      <c r="S426" s="12"/>
      <c r="T426" s="12"/>
      <c r="U426" s="12"/>
      <c r="V426" s="12"/>
      <c r="W426" s="12"/>
      <c r="X426" s="12"/>
      <c r="Y426" s="12"/>
      <c r="Z426" s="12"/>
      <c r="AA426" s="12"/>
      <c r="AB426" s="12"/>
      <c r="AC426" s="12"/>
      <c r="AD426" s="12"/>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row>
    <row r="427" spans="1:84" ht="12.75" customHeight="1">
      <c r="A427" s="45"/>
      <c r="B427" s="114"/>
      <c r="C427" s="114"/>
      <c r="D427" s="114"/>
      <c r="E427" s="114"/>
      <c r="F427" s="114"/>
      <c r="G427" s="114"/>
      <c r="H427" s="114"/>
      <c r="I427" s="114"/>
      <c r="J427" s="114"/>
      <c r="K427" s="114"/>
      <c r="L427" s="114"/>
      <c r="M427" s="114"/>
      <c r="N427" s="114"/>
      <c r="O427" s="12"/>
      <c r="P427" s="12"/>
      <c r="Q427" s="12"/>
      <c r="R427" s="12"/>
      <c r="S427" s="12"/>
      <c r="T427" s="12"/>
      <c r="U427" s="12"/>
      <c r="V427" s="12"/>
      <c r="W427" s="12"/>
      <c r="X427" s="12"/>
      <c r="Y427" s="12"/>
      <c r="Z427" s="12"/>
      <c r="AA427" s="12"/>
      <c r="AB427" s="12"/>
      <c r="AC427" s="12"/>
      <c r="AD427" s="12"/>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row>
    <row r="428" spans="1:84" ht="12.75" customHeight="1">
      <c r="A428" s="45"/>
      <c r="B428" s="114"/>
      <c r="C428" s="114"/>
      <c r="D428" s="114"/>
      <c r="E428" s="114"/>
      <c r="F428" s="114"/>
      <c r="G428" s="114"/>
      <c r="H428" s="114"/>
      <c r="I428" s="114"/>
      <c r="J428" s="114"/>
      <c r="K428" s="114"/>
      <c r="L428" s="114"/>
      <c r="M428" s="114"/>
      <c r="N428" s="114"/>
      <c r="O428" s="12"/>
      <c r="P428" s="12"/>
      <c r="Q428" s="12"/>
      <c r="R428" s="12"/>
      <c r="S428" s="12"/>
      <c r="T428" s="12"/>
      <c r="U428" s="12"/>
      <c r="V428" s="12"/>
      <c r="W428" s="12"/>
      <c r="X428" s="12"/>
      <c r="Y428" s="12"/>
      <c r="Z428" s="12"/>
      <c r="AA428" s="12"/>
      <c r="AB428" s="12"/>
      <c r="AC428" s="12"/>
      <c r="AD428" s="12"/>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row>
    <row r="429" spans="1:84" ht="12.75" customHeight="1">
      <c r="A429" s="45"/>
      <c r="B429" s="114"/>
      <c r="C429" s="114"/>
      <c r="D429" s="114"/>
      <c r="E429" s="114"/>
      <c r="F429" s="114"/>
      <c r="G429" s="114"/>
      <c r="H429" s="114"/>
      <c r="I429" s="114"/>
      <c r="J429" s="114"/>
      <c r="K429" s="114"/>
      <c r="L429" s="114"/>
      <c r="M429" s="114"/>
      <c r="N429" s="114"/>
      <c r="O429" s="12"/>
      <c r="P429" s="12"/>
      <c r="Q429" s="12"/>
      <c r="R429" s="12"/>
      <c r="S429" s="12"/>
      <c r="T429" s="12"/>
      <c r="U429" s="12"/>
      <c r="V429" s="12"/>
      <c r="W429" s="12"/>
      <c r="X429" s="12"/>
      <c r="Y429" s="12"/>
      <c r="Z429" s="12"/>
      <c r="AA429" s="12"/>
      <c r="AB429" s="12"/>
      <c r="AC429" s="12"/>
      <c r="AD429" s="12"/>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row>
    <row r="430" spans="1:84" ht="12.75" customHeight="1">
      <c r="A430" s="45"/>
      <c r="B430" s="114"/>
      <c r="C430" s="114"/>
      <c r="D430" s="114"/>
      <c r="E430" s="114"/>
      <c r="F430" s="114"/>
      <c r="G430" s="114"/>
      <c r="H430" s="114"/>
      <c r="I430" s="114"/>
      <c r="J430" s="114"/>
      <c r="K430" s="114"/>
      <c r="L430" s="114"/>
      <c r="M430" s="114"/>
      <c r="N430" s="114"/>
      <c r="O430" s="12"/>
      <c r="P430" s="12"/>
      <c r="Q430" s="12"/>
      <c r="R430" s="12"/>
      <c r="S430" s="12"/>
      <c r="T430" s="12"/>
      <c r="U430" s="12"/>
      <c r="V430" s="12"/>
      <c r="W430" s="12"/>
      <c r="X430" s="12"/>
      <c r="Y430" s="12"/>
      <c r="Z430" s="12"/>
      <c r="AA430" s="12"/>
      <c r="AB430" s="12"/>
      <c r="AC430" s="12"/>
      <c r="AD430" s="12"/>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row>
    <row r="431" spans="1:84" ht="12.75" customHeight="1">
      <c r="A431" s="45"/>
      <c r="B431" s="114"/>
      <c r="C431" s="114"/>
      <c r="D431" s="114"/>
      <c r="E431" s="114"/>
      <c r="F431" s="114"/>
      <c r="G431" s="114"/>
      <c r="H431" s="114"/>
      <c r="I431" s="114"/>
      <c r="J431" s="114"/>
      <c r="K431" s="114"/>
      <c r="L431" s="114"/>
      <c r="M431" s="114"/>
      <c r="N431" s="114"/>
      <c r="O431" s="12"/>
      <c r="P431" s="12"/>
      <c r="Q431" s="12"/>
      <c r="R431" s="12"/>
      <c r="S431" s="12"/>
      <c r="T431" s="12"/>
      <c r="U431" s="12"/>
      <c r="V431" s="12"/>
      <c r="W431" s="12"/>
      <c r="X431" s="12"/>
      <c r="Y431" s="12"/>
      <c r="Z431" s="12"/>
      <c r="AA431" s="12"/>
      <c r="AB431" s="12"/>
      <c r="AC431" s="12"/>
      <c r="AD431" s="12"/>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row>
    <row r="432" spans="1:84" ht="12.75" customHeight="1">
      <c r="A432" s="45"/>
      <c r="B432" s="114"/>
      <c r="C432" s="114"/>
      <c r="D432" s="114"/>
      <c r="E432" s="114"/>
      <c r="F432" s="114"/>
      <c r="G432" s="114"/>
      <c r="H432" s="114"/>
      <c r="I432" s="114"/>
      <c r="J432" s="114"/>
      <c r="K432" s="114"/>
      <c r="L432" s="114"/>
      <c r="M432" s="114"/>
      <c r="N432" s="114"/>
      <c r="O432" s="12"/>
      <c r="P432" s="12"/>
      <c r="Q432" s="12"/>
      <c r="R432" s="12"/>
      <c r="S432" s="12"/>
      <c r="T432" s="12"/>
      <c r="U432" s="12"/>
      <c r="V432" s="12"/>
      <c r="W432" s="12"/>
      <c r="X432" s="12"/>
      <c r="Y432" s="12"/>
      <c r="Z432" s="12"/>
      <c r="AA432" s="12"/>
      <c r="AB432" s="12"/>
      <c r="AC432" s="12"/>
      <c r="AD432" s="12"/>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row>
    <row r="433" spans="1:84" ht="12.75" customHeight="1">
      <c r="A433" s="45"/>
      <c r="B433" s="114"/>
      <c r="C433" s="114"/>
      <c r="D433" s="114"/>
      <c r="E433" s="114"/>
      <c r="F433" s="114"/>
      <c r="G433" s="114"/>
      <c r="H433" s="114"/>
      <c r="I433" s="114"/>
      <c r="J433" s="114"/>
      <c r="K433" s="114"/>
      <c r="L433" s="114"/>
      <c r="M433" s="114"/>
      <c r="N433" s="114"/>
      <c r="O433" s="12"/>
      <c r="P433" s="12"/>
      <c r="Q433" s="12"/>
      <c r="R433" s="12"/>
      <c r="S433" s="12"/>
      <c r="T433" s="12"/>
      <c r="U433" s="12"/>
      <c r="V433" s="12"/>
      <c r="W433" s="12"/>
      <c r="X433" s="12"/>
      <c r="Y433" s="12"/>
      <c r="Z433" s="12"/>
      <c r="AA433" s="12"/>
      <c r="AB433" s="12"/>
      <c r="AC433" s="12"/>
      <c r="AD433" s="12"/>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row>
    <row r="434" spans="1:84" ht="12.75" customHeight="1">
      <c r="A434" s="45"/>
      <c r="B434" s="114"/>
      <c r="C434" s="114"/>
      <c r="D434" s="114"/>
      <c r="E434" s="114"/>
      <c r="F434" s="114"/>
      <c r="G434" s="114"/>
      <c r="H434" s="114"/>
      <c r="I434" s="114"/>
      <c r="J434" s="114"/>
      <c r="K434" s="114"/>
      <c r="L434" s="114"/>
      <c r="M434" s="114"/>
      <c r="N434" s="114"/>
      <c r="O434" s="12"/>
      <c r="P434" s="12"/>
      <c r="Q434" s="12"/>
      <c r="R434" s="12"/>
      <c r="S434" s="12"/>
      <c r="T434" s="12"/>
      <c r="U434" s="12"/>
      <c r="V434" s="12"/>
      <c r="W434" s="12"/>
      <c r="X434" s="12"/>
      <c r="Y434" s="12"/>
      <c r="Z434" s="12"/>
      <c r="AA434" s="12"/>
      <c r="AB434" s="12"/>
      <c r="AC434" s="12"/>
      <c r="AD434" s="12"/>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row>
    <row r="435" spans="1:84" ht="12.75" customHeight="1">
      <c r="A435" s="45"/>
      <c r="B435" s="114"/>
      <c r="C435" s="114"/>
      <c r="D435" s="114"/>
      <c r="E435" s="114"/>
      <c r="F435" s="114"/>
      <c r="G435" s="114"/>
      <c r="H435" s="114"/>
      <c r="I435" s="114"/>
      <c r="J435" s="114"/>
      <c r="K435" s="114"/>
      <c r="L435" s="114"/>
      <c r="M435" s="114"/>
      <c r="N435" s="114"/>
      <c r="O435" s="12"/>
      <c r="P435" s="12"/>
      <c r="Q435" s="12"/>
      <c r="R435" s="12"/>
      <c r="S435" s="12"/>
      <c r="T435" s="12"/>
      <c r="U435" s="12"/>
      <c r="V435" s="12"/>
      <c r="W435" s="12"/>
      <c r="X435" s="12"/>
      <c r="Y435" s="12"/>
      <c r="Z435" s="12"/>
      <c r="AA435" s="12"/>
      <c r="AB435" s="12"/>
      <c r="AC435" s="12"/>
      <c r="AD435" s="12"/>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row>
    <row r="436" spans="1:84" ht="12.75" customHeight="1">
      <c r="A436" s="45"/>
      <c r="B436" s="114"/>
      <c r="C436" s="114"/>
      <c r="D436" s="114"/>
      <c r="E436" s="114"/>
      <c r="F436" s="114"/>
      <c r="G436" s="114"/>
      <c r="H436" s="114"/>
      <c r="I436" s="114"/>
      <c r="J436" s="114"/>
      <c r="K436" s="114"/>
      <c r="L436" s="114"/>
      <c r="M436" s="114"/>
      <c r="N436" s="114"/>
      <c r="O436" s="12"/>
      <c r="P436" s="12"/>
      <c r="Q436" s="12"/>
      <c r="R436" s="12"/>
      <c r="S436" s="12"/>
      <c r="T436" s="12"/>
      <c r="U436" s="12"/>
      <c r="V436" s="12"/>
      <c r="W436" s="12"/>
      <c r="X436" s="12"/>
      <c r="Y436" s="12"/>
      <c r="Z436" s="12"/>
      <c r="AA436" s="12"/>
      <c r="AB436" s="12"/>
      <c r="AC436" s="12"/>
      <c r="AD436" s="12"/>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row>
    <row r="437" spans="1:84" ht="12.75" customHeight="1">
      <c r="A437" s="45"/>
      <c r="B437" s="114"/>
      <c r="C437" s="114"/>
      <c r="D437" s="114"/>
      <c r="E437" s="114"/>
      <c r="F437" s="114"/>
      <c r="G437" s="114"/>
      <c r="H437" s="114"/>
      <c r="I437" s="114"/>
      <c r="J437" s="114"/>
      <c r="K437" s="114"/>
      <c r="L437" s="114"/>
      <c r="M437" s="114"/>
      <c r="N437" s="114"/>
      <c r="O437" s="12"/>
      <c r="P437" s="12"/>
      <c r="Q437" s="12"/>
      <c r="R437" s="12"/>
      <c r="S437" s="12"/>
      <c r="T437" s="12"/>
      <c r="U437" s="12"/>
      <c r="V437" s="12"/>
      <c r="W437" s="12"/>
      <c r="X437" s="12"/>
      <c r="Y437" s="12"/>
      <c r="Z437" s="12"/>
      <c r="AA437" s="12"/>
      <c r="AB437" s="12"/>
      <c r="AC437" s="12"/>
      <c r="AD437" s="12"/>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row>
    <row r="438" spans="1:84" ht="12.75" customHeight="1">
      <c r="A438" s="45"/>
      <c r="B438" s="114"/>
      <c r="C438" s="114"/>
      <c r="D438" s="114"/>
      <c r="E438" s="114"/>
      <c r="F438" s="114"/>
      <c r="G438" s="114"/>
      <c r="H438" s="114"/>
      <c r="I438" s="114"/>
      <c r="J438" s="114"/>
      <c r="K438" s="114"/>
      <c r="L438" s="114"/>
      <c r="M438" s="114"/>
      <c r="N438" s="114"/>
      <c r="O438" s="12"/>
      <c r="P438" s="12"/>
      <c r="Q438" s="12"/>
      <c r="R438" s="12"/>
      <c r="S438" s="12"/>
      <c r="T438" s="12"/>
      <c r="U438" s="12"/>
      <c r="V438" s="12"/>
      <c r="W438" s="12"/>
      <c r="X438" s="12"/>
      <c r="Y438" s="12"/>
      <c r="Z438" s="12"/>
      <c r="AA438" s="12"/>
      <c r="AB438" s="12"/>
      <c r="AC438" s="12"/>
      <c r="AD438" s="12"/>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row>
    <row r="439" spans="1:84" ht="12.75" customHeight="1">
      <c r="A439" s="45"/>
      <c r="B439" s="114"/>
      <c r="C439" s="114"/>
      <c r="D439" s="114"/>
      <c r="E439" s="114"/>
      <c r="F439" s="114"/>
      <c r="G439" s="114"/>
      <c r="H439" s="114"/>
      <c r="I439" s="114"/>
      <c r="J439" s="114"/>
      <c r="K439" s="114"/>
      <c r="L439" s="114"/>
      <c r="M439" s="114"/>
      <c r="N439" s="114"/>
      <c r="O439" s="12"/>
      <c r="P439" s="12"/>
      <c r="Q439" s="12"/>
      <c r="R439" s="12"/>
      <c r="S439" s="12"/>
      <c r="T439" s="12"/>
      <c r="U439" s="12"/>
      <c r="V439" s="12"/>
      <c r="W439" s="12"/>
      <c r="X439" s="12"/>
      <c r="Y439" s="12"/>
      <c r="Z439" s="12"/>
      <c r="AA439" s="12"/>
      <c r="AB439" s="12"/>
      <c r="AC439" s="12"/>
      <c r="AD439" s="12"/>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row>
    <row r="440" spans="1:84" ht="12.75" customHeight="1">
      <c r="A440" s="45"/>
      <c r="B440" s="114"/>
      <c r="C440" s="114"/>
      <c r="D440" s="114"/>
      <c r="E440" s="114"/>
      <c r="F440" s="114"/>
      <c r="G440" s="114"/>
      <c r="H440" s="114"/>
      <c r="I440" s="114"/>
      <c r="J440" s="114"/>
      <c r="K440" s="114"/>
      <c r="L440" s="114"/>
      <c r="M440" s="114"/>
      <c r="N440" s="114"/>
      <c r="O440" s="12"/>
      <c r="P440" s="12"/>
      <c r="Q440" s="12"/>
      <c r="R440" s="12"/>
      <c r="S440" s="12"/>
      <c r="T440" s="12"/>
      <c r="U440" s="12"/>
      <c r="V440" s="12"/>
      <c r="W440" s="12"/>
      <c r="X440" s="12"/>
      <c r="Y440" s="12"/>
      <c r="Z440" s="12"/>
      <c r="AA440" s="12"/>
      <c r="AB440" s="12"/>
      <c r="AC440" s="12"/>
      <c r="AD440" s="12"/>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row>
    <row r="441" spans="1:84" ht="12.75" customHeight="1">
      <c r="A441" s="45"/>
      <c r="B441" s="114"/>
      <c r="C441" s="114"/>
      <c r="D441" s="114"/>
      <c r="E441" s="114"/>
      <c r="F441" s="114"/>
      <c r="G441" s="114"/>
      <c r="H441" s="114"/>
      <c r="I441" s="114"/>
      <c r="J441" s="114"/>
      <c r="K441" s="114"/>
      <c r="L441" s="114"/>
      <c r="M441" s="114"/>
      <c r="N441" s="114"/>
      <c r="O441" s="12"/>
      <c r="P441" s="12"/>
      <c r="Q441" s="12"/>
      <c r="R441" s="12"/>
      <c r="S441" s="12"/>
      <c r="T441" s="12"/>
      <c r="U441" s="12"/>
      <c r="V441" s="12"/>
      <c r="W441" s="12"/>
      <c r="X441" s="12"/>
      <c r="Y441" s="12"/>
      <c r="Z441" s="12"/>
      <c r="AA441" s="12"/>
      <c r="AB441" s="12"/>
      <c r="AC441" s="12"/>
      <c r="AD441" s="12"/>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row>
    <row r="442" spans="1:84" ht="12.75" customHeight="1">
      <c r="A442" s="45"/>
      <c r="B442" s="114"/>
      <c r="C442" s="114"/>
      <c r="D442" s="114"/>
      <c r="E442" s="114"/>
      <c r="F442" s="114"/>
      <c r="G442" s="114"/>
      <c r="H442" s="114"/>
      <c r="I442" s="114"/>
      <c r="J442" s="114"/>
      <c r="K442" s="114"/>
      <c r="L442" s="114"/>
      <c r="M442" s="114"/>
      <c r="N442" s="114"/>
      <c r="O442" s="12"/>
      <c r="P442" s="12"/>
      <c r="Q442" s="12"/>
      <c r="R442" s="12"/>
      <c r="S442" s="12"/>
      <c r="T442" s="12"/>
      <c r="U442" s="12"/>
      <c r="V442" s="12"/>
      <c r="W442" s="12"/>
      <c r="X442" s="12"/>
      <c r="Y442" s="12"/>
      <c r="Z442" s="12"/>
      <c r="AA442" s="12"/>
      <c r="AB442" s="12"/>
      <c r="AC442" s="12"/>
      <c r="AD442" s="12"/>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row>
    <row r="443" spans="1:84" ht="12.75" customHeight="1">
      <c r="A443" s="45"/>
      <c r="B443" s="114"/>
      <c r="C443" s="114"/>
      <c r="D443" s="114"/>
      <c r="E443" s="114"/>
      <c r="F443" s="114"/>
      <c r="G443" s="114"/>
      <c r="H443" s="114"/>
      <c r="I443" s="114"/>
      <c r="J443" s="114"/>
      <c r="K443" s="114"/>
      <c r="L443" s="114"/>
      <c r="M443" s="114"/>
      <c r="N443" s="114"/>
      <c r="O443" s="12"/>
      <c r="P443" s="12"/>
      <c r="Q443" s="12"/>
      <c r="R443" s="12"/>
      <c r="S443" s="12"/>
      <c r="T443" s="12"/>
      <c r="U443" s="12"/>
      <c r="V443" s="12"/>
      <c r="W443" s="12"/>
      <c r="X443" s="12"/>
      <c r="Y443" s="12"/>
      <c r="Z443" s="12"/>
      <c r="AA443" s="12"/>
      <c r="AB443" s="12"/>
      <c r="AC443" s="12"/>
      <c r="AD443" s="12"/>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row>
    <row r="444" spans="1:84" ht="12.75" customHeight="1">
      <c r="A444" s="45"/>
      <c r="B444" s="114"/>
      <c r="C444" s="114"/>
      <c r="D444" s="114"/>
      <c r="E444" s="114"/>
      <c r="F444" s="114"/>
      <c r="G444" s="114"/>
      <c r="H444" s="114"/>
      <c r="I444" s="114"/>
      <c r="J444" s="114"/>
      <c r="K444" s="114"/>
      <c r="L444" s="114"/>
      <c r="M444" s="114"/>
      <c r="N444" s="114"/>
      <c r="O444" s="12"/>
      <c r="P444" s="12"/>
      <c r="Q444" s="12"/>
      <c r="R444" s="12"/>
      <c r="S444" s="12"/>
      <c r="T444" s="12"/>
      <c r="U444" s="12"/>
      <c r="V444" s="12"/>
      <c r="W444" s="12"/>
      <c r="X444" s="12"/>
      <c r="Y444" s="12"/>
      <c r="Z444" s="12"/>
      <c r="AA444" s="12"/>
      <c r="AB444" s="12"/>
      <c r="AC444" s="12"/>
      <c r="AD444" s="12"/>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row>
    <row r="445" spans="1:84" ht="12.75" customHeight="1">
      <c r="A445" s="45"/>
      <c r="B445" s="114"/>
      <c r="C445" s="114"/>
      <c r="D445" s="114"/>
      <c r="E445" s="114"/>
      <c r="F445" s="114"/>
      <c r="G445" s="114"/>
      <c r="H445" s="114"/>
      <c r="I445" s="114"/>
      <c r="J445" s="114"/>
      <c r="K445" s="114"/>
      <c r="L445" s="114"/>
      <c r="M445" s="114"/>
      <c r="N445" s="114"/>
      <c r="O445" s="12"/>
      <c r="P445" s="12"/>
      <c r="Q445" s="12"/>
      <c r="R445" s="12"/>
      <c r="S445" s="12"/>
      <c r="T445" s="12"/>
      <c r="U445" s="12"/>
      <c r="V445" s="12"/>
      <c r="W445" s="12"/>
      <c r="X445" s="12"/>
      <c r="Y445" s="12"/>
      <c r="Z445" s="12"/>
      <c r="AA445" s="12"/>
      <c r="AB445" s="12"/>
      <c r="AC445" s="12"/>
      <c r="AD445" s="12"/>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row>
    <row r="446" spans="1:84" ht="12.75" customHeight="1">
      <c r="A446" s="45"/>
      <c r="B446" s="114"/>
      <c r="C446" s="114"/>
      <c r="D446" s="114"/>
      <c r="E446" s="114"/>
      <c r="F446" s="114"/>
      <c r="G446" s="114"/>
      <c r="H446" s="114"/>
      <c r="I446" s="114"/>
      <c r="J446" s="114"/>
      <c r="K446" s="114"/>
      <c r="L446" s="114"/>
      <c r="M446" s="114"/>
      <c r="N446" s="114"/>
      <c r="O446" s="12"/>
      <c r="P446" s="12"/>
      <c r="Q446" s="12"/>
      <c r="R446" s="12"/>
      <c r="S446" s="12"/>
      <c r="T446" s="12"/>
      <c r="U446" s="12"/>
      <c r="V446" s="12"/>
      <c r="W446" s="12"/>
      <c r="X446" s="12"/>
      <c r="Y446" s="12"/>
      <c r="Z446" s="12"/>
      <c r="AA446" s="12"/>
      <c r="AB446" s="12"/>
      <c r="AC446" s="12"/>
      <c r="AD446" s="12"/>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row>
    <row r="447" spans="1:84" ht="12.75" customHeight="1">
      <c r="A447" s="45"/>
      <c r="B447" s="114"/>
      <c r="C447" s="114"/>
      <c r="D447" s="114"/>
      <c r="E447" s="114"/>
      <c r="F447" s="114"/>
      <c r="G447" s="114"/>
      <c r="H447" s="114"/>
      <c r="I447" s="114"/>
      <c r="J447" s="114"/>
      <c r="K447" s="114"/>
      <c r="L447" s="114"/>
      <c r="M447" s="114"/>
      <c r="N447" s="114"/>
      <c r="O447" s="12"/>
      <c r="P447" s="12"/>
      <c r="Q447" s="12"/>
      <c r="R447" s="12"/>
      <c r="S447" s="12"/>
      <c r="T447" s="12"/>
      <c r="U447" s="12"/>
      <c r="V447" s="12"/>
      <c r="W447" s="12"/>
      <c r="X447" s="12"/>
      <c r="Y447" s="12"/>
      <c r="Z447" s="12"/>
      <c r="AA447" s="12"/>
      <c r="AB447" s="12"/>
      <c r="AC447" s="12"/>
      <c r="AD447" s="12"/>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row>
    <row r="448" spans="1:84" ht="12.75" customHeight="1">
      <c r="A448" s="45"/>
      <c r="B448" s="114"/>
      <c r="C448" s="114"/>
      <c r="D448" s="114"/>
      <c r="E448" s="114"/>
      <c r="F448" s="114"/>
      <c r="G448" s="114"/>
      <c r="H448" s="114"/>
      <c r="I448" s="114"/>
      <c r="J448" s="114"/>
      <c r="K448" s="114"/>
      <c r="L448" s="114"/>
      <c r="M448" s="114"/>
      <c r="N448" s="114"/>
      <c r="O448" s="12"/>
      <c r="P448" s="12"/>
      <c r="Q448" s="12"/>
      <c r="R448" s="12"/>
      <c r="S448" s="12"/>
      <c r="T448" s="12"/>
      <c r="U448" s="12"/>
      <c r="V448" s="12"/>
      <c r="W448" s="12"/>
      <c r="X448" s="12"/>
      <c r="Y448" s="12"/>
      <c r="Z448" s="12"/>
      <c r="AA448" s="12"/>
      <c r="AB448" s="12"/>
      <c r="AC448" s="12"/>
      <c r="AD448" s="12"/>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row>
    <row r="449" spans="1:84" ht="12.75" customHeight="1">
      <c r="A449" s="45"/>
      <c r="B449" s="114"/>
      <c r="C449" s="114"/>
      <c r="D449" s="114"/>
      <c r="E449" s="114"/>
      <c r="F449" s="114"/>
      <c r="G449" s="114"/>
      <c r="H449" s="114"/>
      <c r="I449" s="114"/>
      <c r="J449" s="114"/>
      <c r="K449" s="114"/>
      <c r="L449" s="114"/>
      <c r="M449" s="114"/>
      <c r="N449" s="114"/>
      <c r="O449" s="12"/>
      <c r="P449" s="12"/>
      <c r="Q449" s="12"/>
      <c r="R449" s="12"/>
      <c r="S449" s="12"/>
      <c r="T449" s="12"/>
      <c r="U449" s="12"/>
      <c r="V449" s="12"/>
      <c r="W449" s="12"/>
      <c r="X449" s="12"/>
      <c r="Y449" s="12"/>
      <c r="Z449" s="12"/>
      <c r="AA449" s="12"/>
      <c r="AB449" s="12"/>
      <c r="AC449" s="12"/>
      <c r="AD449" s="12"/>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row>
    <row r="450" spans="1:84" ht="12.75" customHeight="1">
      <c r="A450" s="45"/>
      <c r="B450" s="114"/>
      <c r="C450" s="114"/>
      <c r="D450" s="114"/>
      <c r="E450" s="114"/>
      <c r="F450" s="114"/>
      <c r="G450" s="114"/>
      <c r="H450" s="114"/>
      <c r="I450" s="114"/>
      <c r="J450" s="114"/>
      <c r="K450" s="114"/>
      <c r="L450" s="114"/>
      <c r="M450" s="114"/>
      <c r="N450" s="114"/>
      <c r="O450" s="12"/>
      <c r="P450" s="12"/>
      <c r="Q450" s="12"/>
      <c r="R450" s="12"/>
      <c r="S450" s="12"/>
      <c r="T450" s="12"/>
      <c r="U450" s="12"/>
      <c r="V450" s="12"/>
      <c r="W450" s="12"/>
      <c r="X450" s="12"/>
      <c r="Y450" s="12"/>
      <c r="Z450" s="12"/>
      <c r="AA450" s="12"/>
      <c r="AB450" s="12"/>
      <c r="AC450" s="12"/>
      <c r="AD450" s="12"/>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row>
    <row r="451" spans="1:84" ht="12.75" customHeight="1">
      <c r="A451" s="45"/>
      <c r="B451" s="114"/>
      <c r="C451" s="114"/>
      <c r="D451" s="114"/>
      <c r="E451" s="114"/>
      <c r="F451" s="114"/>
      <c r="G451" s="114"/>
      <c r="H451" s="114"/>
      <c r="I451" s="114"/>
      <c r="J451" s="114"/>
      <c r="K451" s="114"/>
      <c r="L451" s="114"/>
      <c r="M451" s="114"/>
      <c r="N451" s="114"/>
      <c r="O451" s="12"/>
      <c r="P451" s="12"/>
      <c r="Q451" s="12"/>
      <c r="R451" s="12"/>
      <c r="S451" s="12"/>
      <c r="T451" s="12"/>
      <c r="U451" s="12"/>
      <c r="V451" s="12"/>
      <c r="W451" s="12"/>
      <c r="X451" s="12"/>
      <c r="Y451" s="12"/>
      <c r="Z451" s="12"/>
      <c r="AA451" s="12"/>
      <c r="AB451" s="12"/>
      <c r="AC451" s="12"/>
      <c r="AD451" s="12"/>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row>
    <row r="452" spans="1:84" ht="12.75" customHeight="1">
      <c r="A452" s="45"/>
      <c r="B452" s="114"/>
      <c r="C452" s="114"/>
      <c r="D452" s="114"/>
      <c r="E452" s="114"/>
      <c r="F452" s="114"/>
      <c r="G452" s="114"/>
      <c r="H452" s="114"/>
      <c r="I452" s="114"/>
      <c r="J452" s="114"/>
      <c r="K452" s="114"/>
      <c r="L452" s="114"/>
      <c r="M452" s="114"/>
      <c r="N452" s="114"/>
      <c r="O452" s="12"/>
      <c r="P452" s="12"/>
      <c r="Q452" s="12"/>
      <c r="R452" s="12"/>
      <c r="S452" s="12"/>
      <c r="T452" s="12"/>
      <c r="U452" s="12"/>
      <c r="V452" s="12"/>
      <c r="W452" s="12"/>
      <c r="X452" s="12"/>
      <c r="Y452" s="12"/>
      <c r="Z452" s="12"/>
      <c r="AA452" s="12"/>
      <c r="AB452" s="12"/>
      <c r="AC452" s="12"/>
      <c r="AD452" s="12"/>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row>
    <row r="453" spans="1:84" ht="12.75" customHeight="1">
      <c r="A453" s="45"/>
      <c r="B453" s="114"/>
      <c r="C453" s="114"/>
      <c r="D453" s="114"/>
      <c r="E453" s="114"/>
      <c r="F453" s="114"/>
      <c r="G453" s="114"/>
      <c r="H453" s="114"/>
      <c r="I453" s="114"/>
      <c r="J453" s="114"/>
      <c r="K453" s="114"/>
      <c r="L453" s="114"/>
      <c r="M453" s="114"/>
      <c r="N453" s="114"/>
      <c r="O453" s="12"/>
      <c r="P453" s="12"/>
      <c r="Q453" s="12"/>
      <c r="R453" s="12"/>
      <c r="S453" s="12"/>
      <c r="T453" s="12"/>
      <c r="U453" s="12"/>
      <c r="V453" s="12"/>
      <c r="W453" s="12"/>
      <c r="X453" s="12"/>
      <c r="Y453" s="12"/>
      <c r="Z453" s="12"/>
      <c r="AA453" s="12"/>
      <c r="AB453" s="12"/>
      <c r="AC453" s="12"/>
      <c r="AD453" s="12"/>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row>
    <row r="454" spans="1:84" ht="12.75" customHeight="1">
      <c r="A454" s="45"/>
      <c r="B454" s="114"/>
      <c r="C454" s="114"/>
      <c r="D454" s="114"/>
      <c r="E454" s="114"/>
      <c r="F454" s="114"/>
      <c r="G454" s="114"/>
      <c r="H454" s="114"/>
      <c r="I454" s="114"/>
      <c r="J454" s="114"/>
      <c r="K454" s="114"/>
      <c r="L454" s="114"/>
      <c r="M454" s="114"/>
      <c r="N454" s="114"/>
      <c r="O454" s="12"/>
      <c r="P454" s="12"/>
      <c r="Q454" s="12"/>
      <c r="R454" s="12"/>
      <c r="S454" s="12"/>
      <c r="T454" s="12"/>
      <c r="U454" s="12"/>
      <c r="V454" s="12"/>
      <c r="W454" s="12"/>
      <c r="X454" s="12"/>
      <c r="Y454" s="12"/>
      <c r="Z454" s="12"/>
      <c r="AA454" s="12"/>
      <c r="AB454" s="12"/>
      <c r="AC454" s="12"/>
      <c r="AD454" s="12"/>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row>
    <row r="455" spans="1:84" ht="12.75" customHeight="1">
      <c r="A455" s="45"/>
      <c r="B455" s="114"/>
      <c r="C455" s="114"/>
      <c r="D455" s="114"/>
      <c r="E455" s="114"/>
      <c r="F455" s="114"/>
      <c r="G455" s="114"/>
      <c r="H455" s="114"/>
      <c r="I455" s="114"/>
      <c r="J455" s="114"/>
      <c r="K455" s="114"/>
      <c r="L455" s="114"/>
      <c r="M455" s="114"/>
      <c r="N455" s="114"/>
      <c r="O455" s="12"/>
      <c r="P455" s="12"/>
      <c r="Q455" s="12"/>
      <c r="R455" s="12"/>
      <c r="S455" s="12"/>
      <c r="T455" s="12"/>
      <c r="U455" s="12"/>
      <c r="V455" s="12"/>
      <c r="W455" s="12"/>
      <c r="X455" s="12"/>
      <c r="Y455" s="12"/>
      <c r="Z455" s="12"/>
      <c r="AA455" s="12"/>
      <c r="AB455" s="12"/>
      <c r="AC455" s="12"/>
      <c r="AD455" s="12"/>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row>
    <row r="456" spans="1:84" ht="12.75" customHeight="1">
      <c r="A456" s="45"/>
      <c r="B456" s="114"/>
      <c r="C456" s="114"/>
      <c r="D456" s="114"/>
      <c r="E456" s="114"/>
      <c r="F456" s="114"/>
      <c r="G456" s="114"/>
      <c r="H456" s="114"/>
      <c r="I456" s="114"/>
      <c r="J456" s="114"/>
      <c r="K456" s="114"/>
      <c r="L456" s="114"/>
      <c r="M456" s="114"/>
      <c r="N456" s="114"/>
      <c r="O456" s="12"/>
      <c r="P456" s="12"/>
      <c r="Q456" s="12"/>
      <c r="R456" s="12"/>
      <c r="S456" s="12"/>
      <c r="T456" s="12"/>
      <c r="U456" s="12"/>
      <c r="V456" s="12"/>
      <c r="W456" s="12"/>
      <c r="X456" s="12"/>
      <c r="Y456" s="12"/>
      <c r="Z456" s="12"/>
      <c r="AA456" s="12"/>
      <c r="AB456" s="12"/>
      <c r="AC456" s="12"/>
      <c r="AD456" s="12"/>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row>
    <row r="457" spans="1:84" ht="12.75" customHeight="1">
      <c r="A457" s="45"/>
      <c r="B457" s="114"/>
      <c r="C457" s="114"/>
      <c r="D457" s="114"/>
      <c r="E457" s="114"/>
      <c r="F457" s="114"/>
      <c r="G457" s="114"/>
      <c r="H457" s="114"/>
      <c r="I457" s="114"/>
      <c r="J457" s="114"/>
      <c r="K457" s="114"/>
      <c r="L457" s="114"/>
      <c r="M457" s="114"/>
      <c r="N457" s="114"/>
      <c r="O457" s="12"/>
      <c r="P457" s="12"/>
      <c r="Q457" s="12"/>
      <c r="R457" s="12"/>
      <c r="S457" s="12"/>
      <c r="T457" s="12"/>
      <c r="U457" s="12"/>
      <c r="V457" s="12"/>
      <c r="W457" s="12"/>
      <c r="X457" s="12"/>
      <c r="Y457" s="12"/>
      <c r="Z457" s="12"/>
      <c r="AA457" s="12"/>
      <c r="AB457" s="12"/>
      <c r="AC457" s="12"/>
      <c r="AD457" s="12"/>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row>
    <row r="458" spans="1:84" ht="12.75" customHeight="1">
      <c r="A458" s="45"/>
      <c r="B458" s="114"/>
      <c r="C458" s="114"/>
      <c r="D458" s="114"/>
      <c r="E458" s="114"/>
      <c r="F458" s="114"/>
      <c r="G458" s="114"/>
      <c r="H458" s="114"/>
      <c r="I458" s="114"/>
      <c r="J458" s="114"/>
      <c r="K458" s="114"/>
      <c r="L458" s="114"/>
      <c r="M458" s="114"/>
      <c r="N458" s="114"/>
      <c r="O458" s="12"/>
      <c r="P458" s="12"/>
      <c r="Q458" s="12"/>
      <c r="R458" s="12"/>
      <c r="S458" s="12"/>
      <c r="T458" s="12"/>
      <c r="U458" s="12"/>
      <c r="V458" s="12"/>
      <c r="W458" s="12"/>
      <c r="X458" s="12"/>
      <c r="Y458" s="12"/>
      <c r="Z458" s="12"/>
      <c r="AA458" s="12"/>
      <c r="AB458" s="12"/>
      <c r="AC458" s="12"/>
      <c r="AD458" s="12"/>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row>
    <row r="459" spans="1:84" ht="12.75" customHeight="1">
      <c r="A459" s="45"/>
      <c r="B459" s="114"/>
      <c r="C459" s="114"/>
      <c r="D459" s="114"/>
      <c r="E459" s="114"/>
      <c r="F459" s="114"/>
      <c r="G459" s="114"/>
      <c r="H459" s="114"/>
      <c r="I459" s="114"/>
      <c r="J459" s="114"/>
      <c r="K459" s="114"/>
      <c r="L459" s="114"/>
      <c r="M459" s="114"/>
      <c r="N459" s="114"/>
      <c r="O459" s="12"/>
      <c r="P459" s="12"/>
      <c r="Q459" s="12"/>
      <c r="R459" s="12"/>
      <c r="S459" s="12"/>
      <c r="T459" s="12"/>
      <c r="U459" s="12"/>
      <c r="V459" s="12"/>
      <c r="W459" s="12"/>
      <c r="X459" s="12"/>
      <c r="Y459" s="12"/>
      <c r="Z459" s="12"/>
      <c r="AA459" s="12"/>
      <c r="AB459" s="12"/>
      <c r="AC459" s="12"/>
      <c r="AD459" s="12"/>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row>
    <row r="460" spans="1:84" ht="12.75" customHeight="1">
      <c r="A460" s="45"/>
      <c r="B460" s="114"/>
      <c r="C460" s="114"/>
      <c r="D460" s="114"/>
      <c r="E460" s="114"/>
      <c r="F460" s="114"/>
      <c r="G460" s="114"/>
      <c r="H460" s="114"/>
      <c r="I460" s="114"/>
      <c r="J460" s="114"/>
      <c r="K460" s="114"/>
      <c r="L460" s="114"/>
      <c r="M460" s="114"/>
      <c r="N460" s="114"/>
      <c r="O460" s="12"/>
      <c r="P460" s="12"/>
      <c r="Q460" s="12"/>
      <c r="R460" s="12"/>
      <c r="S460" s="12"/>
      <c r="T460" s="12"/>
      <c r="U460" s="12"/>
      <c r="V460" s="12"/>
      <c r="W460" s="12"/>
      <c r="X460" s="12"/>
      <c r="Y460" s="12"/>
      <c r="Z460" s="12"/>
      <c r="AA460" s="12"/>
      <c r="AB460" s="12"/>
      <c r="AC460" s="12"/>
      <c r="AD460" s="12"/>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row>
    <row r="461" spans="1:84" ht="12.75" customHeight="1">
      <c r="A461" s="45"/>
      <c r="B461" s="114"/>
      <c r="C461" s="114"/>
      <c r="D461" s="114"/>
      <c r="E461" s="114"/>
      <c r="F461" s="114"/>
      <c r="G461" s="114"/>
      <c r="H461" s="114"/>
      <c r="I461" s="114"/>
      <c r="J461" s="114"/>
      <c r="K461" s="114"/>
      <c r="L461" s="114"/>
      <c r="M461" s="114"/>
      <c r="N461" s="114"/>
      <c r="O461" s="12"/>
      <c r="P461" s="12"/>
      <c r="Q461" s="12"/>
      <c r="R461" s="12"/>
      <c r="S461" s="12"/>
      <c r="T461" s="12"/>
      <c r="U461" s="12"/>
      <c r="V461" s="12"/>
      <c r="W461" s="12"/>
      <c r="X461" s="12"/>
      <c r="Y461" s="12"/>
      <c r="Z461" s="12"/>
      <c r="AA461" s="12"/>
      <c r="AB461" s="12"/>
      <c r="AC461" s="12"/>
      <c r="AD461" s="12"/>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row>
    <row r="462" spans="1:84" ht="12.75" customHeight="1">
      <c r="A462" s="45"/>
      <c r="B462" s="114"/>
      <c r="C462" s="114"/>
      <c r="D462" s="114"/>
      <c r="E462" s="114"/>
      <c r="F462" s="114"/>
      <c r="G462" s="114"/>
      <c r="H462" s="114"/>
      <c r="I462" s="114"/>
      <c r="J462" s="114"/>
      <c r="K462" s="114"/>
      <c r="L462" s="114"/>
      <c r="M462" s="114"/>
      <c r="N462" s="114"/>
      <c r="O462" s="12"/>
      <c r="P462" s="12"/>
      <c r="Q462" s="12"/>
      <c r="R462" s="12"/>
      <c r="S462" s="12"/>
      <c r="T462" s="12"/>
      <c r="U462" s="12"/>
      <c r="V462" s="12"/>
      <c r="W462" s="12"/>
      <c r="X462" s="12"/>
      <c r="Y462" s="12"/>
      <c r="Z462" s="12"/>
      <c r="AA462" s="12"/>
      <c r="AB462" s="12"/>
      <c r="AC462" s="12"/>
      <c r="AD462" s="12"/>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row>
    <row r="463" spans="1:84" ht="12.75" customHeight="1">
      <c r="A463" s="45"/>
      <c r="B463" s="114"/>
      <c r="C463" s="114"/>
      <c r="D463" s="114"/>
      <c r="E463" s="114"/>
      <c r="F463" s="114"/>
      <c r="G463" s="114"/>
      <c r="H463" s="114"/>
      <c r="I463" s="114"/>
      <c r="J463" s="114"/>
      <c r="K463" s="114"/>
      <c r="L463" s="114"/>
      <c r="M463" s="114"/>
      <c r="N463" s="114"/>
      <c r="O463" s="12"/>
      <c r="P463" s="12"/>
      <c r="Q463" s="12"/>
      <c r="R463" s="12"/>
      <c r="S463" s="12"/>
      <c r="T463" s="12"/>
      <c r="U463" s="12"/>
      <c r="V463" s="12"/>
      <c r="W463" s="12"/>
      <c r="X463" s="12"/>
      <c r="Y463" s="12"/>
      <c r="Z463" s="12"/>
      <c r="AA463" s="12"/>
      <c r="AB463" s="12"/>
      <c r="AC463" s="12"/>
      <c r="AD463" s="12"/>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row>
    <row r="464" spans="1:84" ht="12.75" customHeight="1">
      <c r="A464" s="45"/>
      <c r="B464" s="114"/>
      <c r="C464" s="114"/>
      <c r="D464" s="114"/>
      <c r="E464" s="114"/>
      <c r="F464" s="114"/>
      <c r="G464" s="114"/>
      <c r="H464" s="114"/>
      <c r="I464" s="114"/>
      <c r="J464" s="114"/>
      <c r="K464" s="114"/>
      <c r="L464" s="114"/>
      <c r="M464" s="114"/>
      <c r="N464" s="114"/>
      <c r="O464" s="12"/>
      <c r="P464" s="12"/>
      <c r="Q464" s="12"/>
      <c r="R464" s="12"/>
      <c r="S464" s="12"/>
      <c r="T464" s="12"/>
      <c r="U464" s="12"/>
      <c r="V464" s="12"/>
      <c r="W464" s="12"/>
      <c r="X464" s="12"/>
      <c r="Y464" s="12"/>
      <c r="Z464" s="12"/>
      <c r="AA464" s="12"/>
      <c r="AB464" s="12"/>
      <c r="AC464" s="12"/>
      <c r="AD464" s="12"/>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row>
    <row r="465" spans="1:84" ht="12.75" customHeight="1">
      <c r="A465" s="45"/>
      <c r="B465" s="114"/>
      <c r="C465" s="114"/>
      <c r="D465" s="114"/>
      <c r="E465" s="114"/>
      <c r="F465" s="114"/>
      <c r="G465" s="114"/>
      <c r="H465" s="114"/>
      <c r="I465" s="114"/>
      <c r="J465" s="114"/>
      <c r="K465" s="114"/>
      <c r="L465" s="114"/>
      <c r="M465" s="114"/>
      <c r="N465" s="114"/>
      <c r="O465" s="12"/>
      <c r="P465" s="12"/>
      <c r="Q465" s="12"/>
      <c r="R465" s="12"/>
      <c r="S465" s="12"/>
      <c r="T465" s="12"/>
      <c r="U465" s="12"/>
      <c r="V465" s="12"/>
      <c r="W465" s="12"/>
      <c r="X465" s="12"/>
      <c r="Y465" s="12"/>
      <c r="Z465" s="12"/>
      <c r="AA465" s="12"/>
      <c r="AB465" s="12"/>
      <c r="AC465" s="12"/>
      <c r="AD465" s="12"/>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row>
    <row r="466" spans="1:84" ht="12.75" customHeight="1">
      <c r="A466" s="45"/>
      <c r="B466" s="114"/>
      <c r="C466" s="114"/>
      <c r="D466" s="114"/>
      <c r="E466" s="114"/>
      <c r="F466" s="114"/>
      <c r="G466" s="114"/>
      <c r="H466" s="114"/>
      <c r="I466" s="114"/>
      <c r="J466" s="114"/>
      <c r="K466" s="114"/>
      <c r="L466" s="114"/>
      <c r="M466" s="114"/>
      <c r="N466" s="114"/>
      <c r="O466" s="12"/>
      <c r="P466" s="12"/>
      <c r="Q466" s="12"/>
      <c r="R466" s="12"/>
      <c r="S466" s="12"/>
      <c r="T466" s="12"/>
      <c r="U466" s="12"/>
      <c r="V466" s="12"/>
      <c r="W466" s="12"/>
      <c r="X466" s="12"/>
      <c r="Y466" s="12"/>
      <c r="Z466" s="12"/>
      <c r="AA466" s="12"/>
      <c r="AB466" s="12"/>
      <c r="AC466" s="12"/>
      <c r="AD466" s="12"/>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row>
    <row r="467" spans="1:84" ht="12.75" customHeight="1">
      <c r="A467" s="45"/>
      <c r="B467" s="114"/>
      <c r="C467" s="114"/>
      <c r="D467" s="114"/>
      <c r="E467" s="114"/>
      <c r="F467" s="114"/>
      <c r="G467" s="114"/>
      <c r="H467" s="114"/>
      <c r="I467" s="114"/>
      <c r="J467" s="114"/>
      <c r="K467" s="114"/>
      <c r="L467" s="114"/>
      <c r="M467" s="114"/>
      <c r="N467" s="114"/>
      <c r="O467" s="12"/>
      <c r="P467" s="12"/>
      <c r="Q467" s="12"/>
      <c r="R467" s="12"/>
      <c r="S467" s="12"/>
      <c r="T467" s="12"/>
      <c r="U467" s="12"/>
      <c r="V467" s="12"/>
      <c r="W467" s="12"/>
      <c r="X467" s="12"/>
      <c r="Y467" s="12"/>
      <c r="Z467" s="12"/>
      <c r="AA467" s="12"/>
      <c r="AB467" s="12"/>
      <c r="AC467" s="12"/>
      <c r="AD467" s="12"/>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row>
    <row r="468" spans="1:84" ht="12.75" customHeight="1">
      <c r="A468" s="45"/>
      <c r="B468" s="114"/>
      <c r="C468" s="114"/>
      <c r="D468" s="114"/>
      <c r="E468" s="114"/>
      <c r="F468" s="114"/>
      <c r="G468" s="114"/>
      <c r="H468" s="114"/>
      <c r="I468" s="114"/>
      <c r="J468" s="114"/>
      <c r="K468" s="114"/>
      <c r="L468" s="114"/>
      <c r="M468" s="114"/>
      <c r="N468" s="114"/>
      <c r="O468" s="12"/>
      <c r="P468" s="12"/>
      <c r="Q468" s="12"/>
      <c r="R468" s="12"/>
      <c r="S468" s="12"/>
      <c r="T468" s="12"/>
      <c r="U468" s="12"/>
      <c r="V468" s="12"/>
      <c r="W468" s="12"/>
      <c r="X468" s="12"/>
      <c r="Y468" s="12"/>
      <c r="Z468" s="12"/>
      <c r="AA468" s="12"/>
      <c r="AB468" s="12"/>
      <c r="AC468" s="12"/>
      <c r="AD468" s="12"/>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row>
    <row r="469" spans="1:84" ht="12.75" customHeight="1">
      <c r="A469" s="45"/>
      <c r="B469" s="114"/>
      <c r="C469" s="114"/>
      <c r="D469" s="114"/>
      <c r="E469" s="114"/>
      <c r="F469" s="114"/>
      <c r="G469" s="114"/>
      <c r="H469" s="114"/>
      <c r="I469" s="114"/>
      <c r="J469" s="114"/>
      <c r="K469" s="114"/>
      <c r="L469" s="114"/>
      <c r="M469" s="114"/>
      <c r="N469" s="114"/>
      <c r="O469" s="12"/>
      <c r="P469" s="12"/>
      <c r="Q469" s="12"/>
      <c r="R469" s="12"/>
      <c r="S469" s="12"/>
      <c r="T469" s="12"/>
      <c r="U469" s="12"/>
      <c r="V469" s="12"/>
      <c r="W469" s="12"/>
      <c r="X469" s="12"/>
      <c r="Y469" s="12"/>
      <c r="Z469" s="12"/>
      <c r="AA469" s="12"/>
      <c r="AB469" s="12"/>
      <c r="AC469" s="12"/>
      <c r="AD469" s="12"/>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row>
  </sheetData>
  <mergeCells count="1">
    <mergeCell ref="B3:L3"/>
  </mergeCells>
  <conditionalFormatting sqref="E10 E36 E26 E47 E58">
    <cfRule type="cellIs" dxfId="6" priority="1" stopIfTrue="1" operator="greaterThan">
      <formula>0</formula>
    </cfRule>
  </conditionalFormatting>
  <pageMargins left="1.26" right="0.75" top="1.47" bottom="0.45" header="0" footer="0"/>
  <pageSetup paperSize="9" scale="53" orientation="portrait"/>
  <headerFooter>
    <oddFooter>&amp;L&amp;F&amp;R&amp;P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CL533"/>
  <sheetViews>
    <sheetView showGridLines="0" workbookViewId="0">
      <pane xSplit="43" ySplit="2" topLeftCell="AR3" activePane="bottomRight" state="frozen"/>
      <selection pane="topRight" activeCell="AR1" sqref="AR1"/>
      <selection pane="bottomLeft" activeCell="A3" sqref="A3"/>
      <selection pane="bottomRight" activeCell="AR3" sqref="AR3"/>
    </sheetView>
  </sheetViews>
  <sheetFormatPr baseColWidth="10" defaultColWidth="14.42578125" defaultRowHeight="15" customHeight="1"/>
  <cols>
    <col min="1" max="1" width="7" hidden="1" customWidth="1"/>
    <col min="2" max="2" width="5.7109375" customWidth="1"/>
    <col min="3" max="3" width="3.7109375" customWidth="1"/>
    <col min="4" max="4" width="2.28515625" customWidth="1"/>
    <col min="5" max="5" width="4.140625" customWidth="1"/>
    <col min="6" max="6" width="31.42578125" customWidth="1"/>
    <col min="7" max="7" width="18.140625" customWidth="1"/>
    <col min="8" max="8" width="17.140625" customWidth="1"/>
    <col min="9" max="10" width="16.7109375" customWidth="1"/>
    <col min="11" max="13" width="7.7109375" customWidth="1"/>
    <col min="14" max="14" width="18.7109375" customWidth="1"/>
    <col min="15" max="15" width="20.7109375" customWidth="1"/>
    <col min="16" max="16" width="3.7109375" customWidth="1"/>
    <col min="17" max="17" width="8.85546875" customWidth="1"/>
    <col min="18" max="18" width="5.42578125" customWidth="1"/>
    <col min="19" max="19" width="15.7109375" customWidth="1"/>
    <col min="20" max="20" width="7.85546875" hidden="1" customWidth="1"/>
    <col min="21" max="22" width="15.7109375" hidden="1" customWidth="1"/>
    <col min="23" max="87" width="15.7109375" customWidth="1"/>
    <col min="88" max="90" width="10.7109375" customWidth="1"/>
  </cols>
  <sheetData>
    <row r="1" spans="1:90" ht="4.5" customHeight="1">
      <c r="A1" s="2"/>
      <c r="B1" s="2"/>
      <c r="C1" s="4"/>
      <c r="D1" s="3"/>
      <c r="E1" s="3"/>
      <c r="F1" s="3"/>
      <c r="G1" s="3"/>
      <c r="H1" s="3"/>
      <c r="I1" s="3"/>
      <c r="J1" s="3"/>
      <c r="K1" s="3"/>
      <c r="L1" s="3"/>
      <c r="M1" s="3"/>
      <c r="N1" s="3"/>
      <c r="O1" s="3"/>
      <c r="P1" s="4"/>
      <c r="Q1" s="2"/>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90" ht="34.5" customHeight="1">
      <c r="A2" s="2"/>
      <c r="B2" s="2"/>
      <c r="C2" s="2"/>
      <c r="D2" s="5"/>
      <c r="E2" s="5"/>
      <c r="F2" s="7"/>
      <c r="G2" s="7"/>
      <c r="H2" s="13" t="s">
        <v>32</v>
      </c>
      <c r="I2" s="14" t="s">
        <v>33</v>
      </c>
      <c r="J2" s="15"/>
      <c r="K2" s="15"/>
      <c r="L2" s="15"/>
      <c r="M2" s="15"/>
      <c r="N2" s="15"/>
      <c r="O2" s="16"/>
      <c r="P2" s="2"/>
      <c r="Q2" s="2"/>
      <c r="R2" s="17"/>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CB2" s="1"/>
      <c r="CC2" s="1"/>
      <c r="CD2" s="1"/>
      <c r="CE2" s="1"/>
      <c r="CF2" s="1"/>
      <c r="CG2" s="1"/>
      <c r="CH2" s="1"/>
      <c r="CI2" s="1"/>
      <c r="CJ2" s="1"/>
    </row>
    <row r="3" spans="1:90" ht="12.75">
      <c r="A3" s="18"/>
      <c r="B3" s="18"/>
      <c r="C3" s="18"/>
      <c r="D3" s="19"/>
      <c r="E3" s="20"/>
      <c r="F3" s="20"/>
      <c r="G3" s="20"/>
      <c r="H3" s="20"/>
      <c r="I3" s="20"/>
      <c r="J3" s="20"/>
      <c r="K3" s="20"/>
      <c r="L3" s="20"/>
      <c r="M3" s="20"/>
      <c r="N3" s="20"/>
      <c r="O3" s="21"/>
      <c r="P3" s="2"/>
      <c r="Q3" s="2"/>
      <c r="R3" s="1"/>
      <c r="S3" s="115"/>
      <c r="T3" s="115"/>
      <c r="U3" s="1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CB3" s="1"/>
      <c r="CC3" s="1"/>
      <c r="CD3" s="1"/>
      <c r="CE3" s="1"/>
      <c r="CF3" s="1"/>
      <c r="CG3" s="1"/>
      <c r="CH3" s="1"/>
      <c r="CI3" s="1"/>
      <c r="CJ3" s="1"/>
    </row>
    <row r="4" spans="1:90" ht="19.5" customHeight="1">
      <c r="A4" s="18"/>
      <c r="B4" s="18"/>
      <c r="C4" s="18"/>
      <c r="D4" s="345" t="s">
        <v>34</v>
      </c>
      <c r="E4" s="312"/>
      <c r="F4" s="312"/>
      <c r="G4" s="312"/>
      <c r="H4" s="312"/>
      <c r="I4" s="312"/>
      <c r="J4" s="312"/>
      <c r="K4" s="312"/>
      <c r="L4" s="312"/>
      <c r="M4" s="312"/>
      <c r="N4" s="312"/>
      <c r="O4" s="313"/>
      <c r="P4" s="22"/>
      <c r="Q4" s="22"/>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row>
    <row r="5" spans="1:90" ht="19.5" customHeight="1">
      <c r="A5" s="18"/>
      <c r="B5" s="18"/>
      <c r="C5" s="18"/>
      <c r="D5" s="24"/>
      <c r="E5" s="116" t="s">
        <v>35</v>
      </c>
      <c r="F5" s="27"/>
      <c r="G5" s="27"/>
      <c r="H5" s="27"/>
      <c r="I5" s="27"/>
      <c r="J5" s="27"/>
      <c r="K5" s="27"/>
      <c r="L5" s="27"/>
      <c r="M5" s="27"/>
      <c r="N5" s="27"/>
      <c r="O5" s="28"/>
      <c r="P5" s="22"/>
      <c r="Q5" s="2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row>
    <row r="6" spans="1:90" ht="19.5" customHeight="1">
      <c r="A6" s="18"/>
      <c r="B6" s="18"/>
      <c r="C6" s="18"/>
      <c r="D6" s="24"/>
      <c r="E6" s="116" t="s">
        <v>36</v>
      </c>
      <c r="F6" s="27"/>
      <c r="G6" s="27"/>
      <c r="H6" s="27"/>
      <c r="I6" s="27"/>
      <c r="J6" s="27"/>
      <c r="K6" s="27"/>
      <c r="L6" s="27"/>
      <c r="M6" s="27"/>
      <c r="N6" s="27"/>
      <c r="O6" s="28"/>
      <c r="P6" s="22"/>
      <c r="Q6" s="22"/>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row>
    <row r="7" spans="1:90" ht="24.75" customHeight="1">
      <c r="A7" s="18"/>
      <c r="B7" s="18"/>
      <c r="C7" s="18"/>
      <c r="D7" s="24"/>
      <c r="E7" s="30"/>
      <c r="F7" s="31"/>
      <c r="G7" s="31"/>
      <c r="H7" s="31"/>
      <c r="I7" s="31"/>
      <c r="J7" s="31"/>
      <c r="K7" s="27"/>
      <c r="L7" s="27"/>
      <c r="M7" s="27"/>
      <c r="N7" s="27"/>
      <c r="O7" s="28"/>
      <c r="P7" s="22"/>
      <c r="Q7" s="22"/>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row>
    <row r="8" spans="1:90" ht="18.75" customHeight="1">
      <c r="A8" s="18"/>
      <c r="B8" s="18"/>
      <c r="C8" s="18"/>
      <c r="D8" s="32"/>
      <c r="E8" s="33">
        <v>1</v>
      </c>
      <c r="F8" s="34" t="s">
        <v>10</v>
      </c>
      <c r="G8" s="342" t="s">
        <v>37</v>
      </c>
      <c r="H8" s="303"/>
      <c r="I8" s="303"/>
      <c r="J8" s="303"/>
      <c r="K8" s="35"/>
      <c r="L8" s="27"/>
      <c r="M8" s="27"/>
      <c r="N8" s="27"/>
      <c r="O8" s="36"/>
      <c r="P8" s="22"/>
      <c r="Q8" s="22"/>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row>
    <row r="9" spans="1:90" ht="19.5" customHeight="1">
      <c r="A9" s="18"/>
      <c r="B9" s="18"/>
      <c r="C9" s="18"/>
      <c r="D9" s="37"/>
      <c r="E9" s="117"/>
      <c r="F9" s="118"/>
      <c r="G9" s="118"/>
      <c r="H9" s="118"/>
      <c r="I9" s="39"/>
      <c r="J9" s="39"/>
      <c r="K9" s="27"/>
      <c r="L9" s="27"/>
      <c r="M9" s="27"/>
      <c r="N9" s="27"/>
      <c r="O9" s="36"/>
      <c r="P9" s="22"/>
      <c r="Q9" s="22"/>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row>
    <row r="10" spans="1:90" ht="18.75" customHeight="1">
      <c r="A10" s="18"/>
      <c r="B10" s="18"/>
      <c r="C10" s="18"/>
      <c r="D10" s="32"/>
      <c r="E10" s="119">
        <v>2</v>
      </c>
      <c r="F10" s="338" t="s">
        <v>38</v>
      </c>
      <c r="G10" s="303"/>
      <c r="H10" s="120">
        <f>+H12</f>
        <v>0</v>
      </c>
      <c r="I10" s="35"/>
      <c r="J10" s="121"/>
      <c r="K10" s="27"/>
      <c r="L10" s="27"/>
      <c r="M10" s="27"/>
      <c r="N10" s="27"/>
      <c r="O10" s="36"/>
      <c r="P10" s="22"/>
      <c r="Q10" s="22"/>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row>
    <row r="11" spans="1:90" ht="6" customHeight="1">
      <c r="A11" s="18"/>
      <c r="B11" s="18"/>
      <c r="C11" s="18"/>
      <c r="D11" s="37"/>
      <c r="E11" s="122"/>
      <c r="F11" s="343"/>
      <c r="G11" s="344"/>
      <c r="H11" s="123"/>
      <c r="I11" s="27"/>
      <c r="J11" s="27"/>
      <c r="K11" s="27"/>
      <c r="L11" s="27"/>
      <c r="M11" s="27"/>
      <c r="N11" s="27"/>
      <c r="O11" s="36"/>
      <c r="P11" s="22"/>
      <c r="Q11" s="2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row>
    <row r="12" spans="1:90" ht="16.5" customHeight="1">
      <c r="A12" s="18"/>
      <c r="B12" s="18"/>
      <c r="C12" s="18"/>
      <c r="D12" s="37"/>
      <c r="E12" s="124"/>
      <c r="F12" s="327" t="s">
        <v>39</v>
      </c>
      <c r="G12" s="303"/>
      <c r="H12" s="125">
        <f>SUM(H13:H17)</f>
        <v>0</v>
      </c>
      <c r="I12" s="35"/>
      <c r="J12" s="27"/>
      <c r="K12" s="27"/>
      <c r="L12" s="27"/>
      <c r="M12" s="27"/>
      <c r="N12" s="27"/>
      <c r="O12" s="36"/>
      <c r="P12" s="22"/>
      <c r="Q12" s="22"/>
      <c r="R12" s="1"/>
      <c r="S12" s="1"/>
      <c r="T12" s="1"/>
      <c r="U12" s="1"/>
      <c r="V12" s="126" t="s">
        <v>40</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row>
    <row r="13" spans="1:90" ht="16.5" customHeight="1">
      <c r="A13" s="18"/>
      <c r="B13" s="18"/>
      <c r="C13" s="18"/>
      <c r="D13" s="37"/>
      <c r="E13" s="127"/>
      <c r="F13" s="337" t="s">
        <v>41</v>
      </c>
      <c r="G13" s="326"/>
      <c r="H13" s="128"/>
      <c r="I13" s="27"/>
      <c r="J13" s="27"/>
      <c r="K13" s="27"/>
      <c r="L13" s="27"/>
      <c r="M13" s="27"/>
      <c r="N13" s="27"/>
      <c r="O13" s="36"/>
      <c r="P13" s="22"/>
      <c r="Q13" s="22"/>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row>
    <row r="14" spans="1:90" ht="16.5" customHeight="1">
      <c r="A14" s="18"/>
      <c r="B14" s="18"/>
      <c r="C14" s="18"/>
      <c r="D14" s="37"/>
      <c r="E14" s="127"/>
      <c r="F14" s="336" t="s">
        <v>42</v>
      </c>
      <c r="G14" s="318"/>
      <c r="H14" s="129"/>
      <c r="I14" s="27"/>
      <c r="J14" s="27"/>
      <c r="K14" s="27"/>
      <c r="L14" s="27"/>
      <c r="M14" s="27"/>
      <c r="N14" s="27"/>
      <c r="O14" s="36"/>
      <c r="P14" s="22"/>
      <c r="Q14" s="22"/>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row>
    <row r="15" spans="1:90" ht="16.5" customHeight="1">
      <c r="A15" s="18"/>
      <c r="B15" s="18"/>
      <c r="C15" s="18"/>
      <c r="D15" s="37"/>
      <c r="E15" s="127"/>
      <c r="F15" s="336"/>
      <c r="G15" s="318"/>
      <c r="H15" s="129"/>
      <c r="I15" s="27"/>
      <c r="J15" s="27"/>
      <c r="K15" s="27"/>
      <c r="L15" s="27"/>
      <c r="M15" s="27"/>
      <c r="N15" s="27"/>
      <c r="O15" s="36"/>
      <c r="P15" s="22"/>
      <c r="Q15" s="2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row>
    <row r="16" spans="1:90" ht="16.5" customHeight="1">
      <c r="A16" s="18"/>
      <c r="B16" s="18"/>
      <c r="C16" s="18"/>
      <c r="D16" s="37"/>
      <c r="E16" s="127"/>
      <c r="F16" s="336"/>
      <c r="G16" s="318"/>
      <c r="H16" s="129"/>
      <c r="I16" s="27"/>
      <c r="J16" s="27"/>
      <c r="K16" s="27"/>
      <c r="L16" s="27"/>
      <c r="M16" s="27"/>
      <c r="N16" s="27"/>
      <c r="O16" s="36"/>
      <c r="P16" s="22"/>
      <c r="Q16" s="2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row>
    <row r="17" spans="1:90" ht="16.5" customHeight="1">
      <c r="A17" s="18"/>
      <c r="B17" s="18"/>
      <c r="C17" s="18"/>
      <c r="D17" s="37"/>
      <c r="E17" s="127"/>
      <c r="F17" s="336"/>
      <c r="G17" s="318"/>
      <c r="H17" s="129"/>
      <c r="I17" s="27"/>
      <c r="J17" s="27"/>
      <c r="K17" s="27"/>
      <c r="L17" s="27"/>
      <c r="M17" s="27"/>
      <c r="N17" s="27"/>
      <c r="O17" s="36"/>
      <c r="P17" s="22"/>
      <c r="Q17" s="2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1:90" ht="19.5" customHeight="1">
      <c r="A18" s="18"/>
      <c r="B18" s="18"/>
      <c r="C18" s="18"/>
      <c r="D18" s="37"/>
      <c r="E18" s="130"/>
      <c r="F18" s="131"/>
      <c r="G18" s="131"/>
      <c r="H18" s="131"/>
      <c r="I18" s="27"/>
      <c r="J18" s="27"/>
      <c r="K18" s="27"/>
      <c r="L18" s="27"/>
      <c r="M18" s="27"/>
      <c r="N18" s="27"/>
      <c r="O18" s="36"/>
      <c r="P18" s="22"/>
      <c r="Q18" s="2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1:90" ht="18.75" customHeight="1">
      <c r="A19" s="18"/>
      <c r="B19" s="18"/>
      <c r="C19" s="18"/>
      <c r="D19" s="32"/>
      <c r="E19" s="119">
        <v>3</v>
      </c>
      <c r="F19" s="338" t="s">
        <v>43</v>
      </c>
      <c r="G19" s="303"/>
      <c r="H19" s="132">
        <f>+H23</f>
        <v>0</v>
      </c>
      <c r="I19" s="35"/>
      <c r="J19" s="27"/>
      <c r="K19" s="27"/>
      <c r="L19" s="27"/>
      <c r="M19" s="27"/>
      <c r="N19" s="27"/>
      <c r="O19" s="36"/>
      <c r="P19" s="22"/>
      <c r="Q19" s="2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1:90" ht="4.5" customHeight="1">
      <c r="A20" s="18"/>
      <c r="B20" s="18"/>
      <c r="C20" s="18"/>
      <c r="D20" s="37"/>
      <c r="E20" s="133"/>
      <c r="F20" s="134"/>
      <c r="G20" s="134"/>
      <c r="H20" s="135"/>
      <c r="I20" s="27"/>
      <c r="J20" s="27"/>
      <c r="K20" s="27"/>
      <c r="L20" s="27"/>
      <c r="M20" s="27"/>
      <c r="N20" s="27"/>
      <c r="O20" s="36"/>
      <c r="P20" s="22"/>
      <c r="Q20" s="2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1:90" ht="16.5" customHeight="1">
      <c r="A21" s="18"/>
      <c r="B21" s="18"/>
      <c r="C21" s="18"/>
      <c r="D21" s="32"/>
      <c r="E21" s="136" t="s">
        <v>44</v>
      </c>
      <c r="F21" s="327" t="s">
        <v>45</v>
      </c>
      <c r="G21" s="303"/>
      <c r="H21" s="137">
        <f>IF(G21=0,SANDBOX!C63,0)</f>
        <v>0</v>
      </c>
      <c r="I21" s="138"/>
      <c r="J21" s="27"/>
      <c r="K21" s="27"/>
      <c r="L21" s="27"/>
      <c r="M21" s="27"/>
      <c r="N21" s="27"/>
      <c r="O21" s="36"/>
      <c r="P21" s="22"/>
      <c r="Q21" s="2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1:90" ht="4.5" customHeight="1">
      <c r="A22" s="18"/>
      <c r="B22" s="18"/>
      <c r="C22" s="18"/>
      <c r="D22" s="37"/>
      <c r="E22" s="133"/>
      <c r="F22" s="134"/>
      <c r="G22" s="134"/>
      <c r="H22" s="135"/>
      <c r="I22" s="27"/>
      <c r="J22" s="27"/>
      <c r="K22" s="27"/>
      <c r="L22" s="27"/>
      <c r="M22" s="27"/>
      <c r="N22" s="27"/>
      <c r="O22" s="36"/>
      <c r="P22" s="22"/>
      <c r="Q22" s="2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1:90" ht="16.5" customHeight="1">
      <c r="A23" s="18"/>
      <c r="B23" s="18"/>
      <c r="C23" s="18"/>
      <c r="D23" s="32"/>
      <c r="E23" s="136" t="s">
        <v>46</v>
      </c>
      <c r="F23" s="327" t="s">
        <v>47</v>
      </c>
      <c r="G23" s="303"/>
      <c r="H23" s="125">
        <f>SUM(H24:H28)</f>
        <v>0</v>
      </c>
      <c r="I23" s="35"/>
      <c r="J23" s="27"/>
      <c r="K23" s="27"/>
      <c r="L23" s="27"/>
      <c r="M23" s="27"/>
      <c r="N23" s="27"/>
      <c r="O23" s="36"/>
      <c r="P23" s="22"/>
      <c r="Q23" s="2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row>
    <row r="24" spans="1:90" ht="16.5" customHeight="1">
      <c r="A24" s="18"/>
      <c r="B24" s="18"/>
      <c r="C24" s="18"/>
      <c r="D24" s="37"/>
      <c r="E24" s="122"/>
      <c r="F24" s="337" t="s">
        <v>48</v>
      </c>
      <c r="G24" s="326"/>
      <c r="H24" s="128"/>
      <c r="I24" s="27"/>
      <c r="J24" s="27"/>
      <c r="K24" s="27"/>
      <c r="L24" s="27"/>
      <c r="M24" s="27"/>
      <c r="N24" s="27"/>
      <c r="O24" s="36"/>
      <c r="P24" s="22"/>
      <c r="Q24" s="2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1:90" ht="16.5" customHeight="1">
      <c r="A25" s="18"/>
      <c r="B25" s="18"/>
      <c r="C25" s="18"/>
      <c r="D25" s="37"/>
      <c r="E25" s="127"/>
      <c r="F25" s="336" t="s">
        <v>49</v>
      </c>
      <c r="G25" s="318"/>
      <c r="H25" s="129"/>
      <c r="I25" s="27"/>
      <c r="J25" s="27"/>
      <c r="K25" s="27"/>
      <c r="L25" s="27"/>
      <c r="M25" s="27"/>
      <c r="N25" s="27"/>
      <c r="O25" s="36"/>
      <c r="P25" s="22"/>
      <c r="Q25" s="2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1:90" ht="16.5" customHeight="1">
      <c r="A26" s="18"/>
      <c r="B26" s="18"/>
      <c r="C26" s="18"/>
      <c r="D26" s="37"/>
      <c r="E26" s="127"/>
      <c r="F26" s="336" t="s">
        <v>50</v>
      </c>
      <c r="G26" s="318"/>
      <c r="H26" s="129"/>
      <c r="I26" s="27"/>
      <c r="J26" s="27"/>
      <c r="K26" s="27"/>
      <c r="L26" s="27"/>
      <c r="M26" s="27"/>
      <c r="N26" s="27"/>
      <c r="O26" s="36"/>
      <c r="P26" s="22"/>
      <c r="Q26" s="2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1:90" ht="16.5" customHeight="1">
      <c r="A27" s="18"/>
      <c r="B27" s="18"/>
      <c r="C27" s="18"/>
      <c r="D27" s="37"/>
      <c r="E27" s="127"/>
      <c r="F27" s="336"/>
      <c r="G27" s="318"/>
      <c r="H27" s="129"/>
      <c r="I27" s="27"/>
      <c r="J27" s="27"/>
      <c r="K27" s="27"/>
      <c r="L27" s="27"/>
      <c r="M27" s="27"/>
      <c r="N27" s="27"/>
      <c r="O27" s="36"/>
      <c r="P27" s="22"/>
      <c r="Q27" s="2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1:90" ht="16.5" customHeight="1">
      <c r="A28" s="18"/>
      <c r="B28" s="18"/>
      <c r="C28" s="18"/>
      <c r="D28" s="37"/>
      <c r="E28" s="127"/>
      <c r="F28" s="336"/>
      <c r="G28" s="318"/>
      <c r="H28" s="129"/>
      <c r="I28" s="27"/>
      <c r="J28" s="27"/>
      <c r="K28" s="27"/>
      <c r="L28" s="27"/>
      <c r="M28" s="27"/>
      <c r="N28" s="27"/>
      <c r="O28" s="36"/>
      <c r="P28" s="22"/>
      <c r="Q28" s="2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1:90" ht="19.5" customHeight="1">
      <c r="A29" s="18"/>
      <c r="B29" s="18"/>
      <c r="C29" s="18"/>
      <c r="D29" s="37"/>
      <c r="E29" s="30"/>
      <c r="F29" s="31"/>
      <c r="G29" s="31"/>
      <c r="H29" s="31"/>
      <c r="I29" s="27"/>
      <c r="J29" s="27"/>
      <c r="K29" s="27"/>
      <c r="L29" s="27"/>
      <c r="M29" s="27"/>
      <c r="N29" s="27"/>
      <c r="O29" s="36"/>
      <c r="P29" s="22"/>
      <c r="Q29" s="2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1:90" ht="18.75" customHeight="1">
      <c r="A30" s="18"/>
      <c r="B30" s="18"/>
      <c r="C30" s="18"/>
      <c r="D30" s="32"/>
      <c r="E30" s="119">
        <v>4</v>
      </c>
      <c r="F30" s="338" t="s">
        <v>51</v>
      </c>
      <c r="G30" s="303"/>
      <c r="H30" s="139">
        <f>+H32</f>
        <v>0</v>
      </c>
      <c r="I30" s="35"/>
      <c r="J30" s="27"/>
      <c r="K30" s="27"/>
      <c r="L30" s="27"/>
      <c r="M30" s="27"/>
      <c r="N30" s="27"/>
      <c r="O30" s="36"/>
      <c r="P30" s="22"/>
      <c r="Q30" s="2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1:90" ht="4.5" customHeight="1">
      <c r="A31" s="18"/>
      <c r="B31" s="18"/>
      <c r="C31" s="18"/>
      <c r="D31" s="37"/>
      <c r="E31" s="38"/>
      <c r="F31" s="118"/>
      <c r="G31" s="118"/>
      <c r="H31" s="118"/>
      <c r="I31" s="27"/>
      <c r="J31" s="27"/>
      <c r="K31" s="27"/>
      <c r="L31" s="27"/>
      <c r="M31" s="27"/>
      <c r="N31" s="27"/>
      <c r="O31" s="36"/>
      <c r="P31" s="22"/>
      <c r="Q31" s="2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1:90" ht="15.75" customHeight="1">
      <c r="A32" s="18"/>
      <c r="B32" s="18"/>
      <c r="C32" s="18"/>
      <c r="D32" s="37"/>
      <c r="E32" s="124"/>
      <c r="F32" s="327" t="s">
        <v>52</v>
      </c>
      <c r="G32" s="303"/>
      <c r="H32" s="140">
        <f>SUM(H33:H34)</f>
        <v>0</v>
      </c>
      <c r="I32" s="35"/>
      <c r="J32" s="27"/>
      <c r="K32" s="27"/>
      <c r="L32" s="27"/>
      <c r="M32" s="27"/>
      <c r="N32" s="27"/>
      <c r="O32" s="36"/>
      <c r="P32" s="22"/>
      <c r="Q32" s="2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row>
    <row r="33" spans="1:90" ht="18">
      <c r="A33" s="18"/>
      <c r="B33" s="18"/>
      <c r="C33" s="18"/>
      <c r="D33" s="37"/>
      <c r="E33" s="127"/>
      <c r="F33" s="325" t="s">
        <v>55</v>
      </c>
      <c r="G33" s="326"/>
      <c r="H33" s="151"/>
      <c r="I33" s="27"/>
      <c r="J33" s="27"/>
      <c r="K33" s="27"/>
      <c r="L33" s="27"/>
      <c r="M33" s="27"/>
      <c r="N33" s="27"/>
      <c r="O33" s="36"/>
      <c r="P33" s="22"/>
      <c r="Q33" s="22"/>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1:90" ht="18">
      <c r="A34" s="18"/>
      <c r="B34" s="18"/>
      <c r="C34" s="18"/>
      <c r="D34" s="37"/>
      <c r="E34" s="127"/>
      <c r="F34" s="341" t="s">
        <v>57</v>
      </c>
      <c r="G34" s="318"/>
      <c r="H34" s="152"/>
      <c r="I34" s="27"/>
      <c r="J34" s="27"/>
      <c r="K34" s="27"/>
      <c r="L34" s="27"/>
      <c r="M34" s="27"/>
      <c r="N34" s="27"/>
      <c r="O34" s="36"/>
      <c r="P34" s="22"/>
      <c r="Q34" s="22"/>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row>
    <row r="35" spans="1:90" ht="19.5" customHeight="1">
      <c r="A35" s="18"/>
      <c r="B35" s="18"/>
      <c r="C35" s="18"/>
      <c r="D35" s="37"/>
      <c r="E35" s="30"/>
      <c r="F35" s="31"/>
      <c r="G35" s="31"/>
      <c r="H35" s="31"/>
      <c r="I35" s="27"/>
      <c r="J35" s="27"/>
      <c r="K35" s="27"/>
      <c r="L35" s="27"/>
      <c r="M35" s="27"/>
      <c r="N35" s="27"/>
      <c r="O35" s="36"/>
      <c r="P35" s="22"/>
      <c r="Q35" s="22"/>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row>
    <row r="36" spans="1:90" ht="18.75" customHeight="1">
      <c r="A36" s="18"/>
      <c r="B36" s="18"/>
      <c r="C36" s="18"/>
      <c r="D36" s="32"/>
      <c r="E36" s="119">
        <v>5</v>
      </c>
      <c r="F36" s="338" t="s">
        <v>58</v>
      </c>
      <c r="G36" s="303"/>
      <c r="H36" s="153"/>
      <c r="I36" s="35"/>
      <c r="J36" s="27"/>
      <c r="K36" s="27"/>
      <c r="L36" s="27"/>
      <c r="M36" s="27"/>
      <c r="N36" s="27"/>
      <c r="O36" s="36"/>
      <c r="P36" s="22"/>
      <c r="Q36" s="22"/>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1:90" ht="18">
      <c r="A37" s="18"/>
      <c r="B37" s="18"/>
      <c r="C37" s="18"/>
      <c r="D37" s="37"/>
      <c r="E37" s="38"/>
      <c r="F37" s="335" t="s">
        <v>59</v>
      </c>
      <c r="G37" s="332"/>
      <c r="H37" s="316"/>
      <c r="I37" s="27"/>
      <c r="J37" s="27"/>
      <c r="K37" s="27"/>
      <c r="L37" s="27"/>
      <c r="M37" s="27"/>
      <c r="N37" s="27"/>
      <c r="O37" s="36"/>
      <c r="P37" s="22"/>
      <c r="Q37" s="22"/>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row>
    <row r="38" spans="1:90" ht="22.5" customHeight="1">
      <c r="A38" s="18"/>
      <c r="B38" s="18"/>
      <c r="C38" s="18"/>
      <c r="D38" s="37"/>
      <c r="E38" s="25"/>
      <c r="F38" s="58"/>
      <c r="G38" s="58"/>
      <c r="H38" s="58"/>
      <c r="I38" s="27"/>
      <c r="J38" s="27"/>
      <c r="K38" s="27"/>
      <c r="L38" s="27"/>
      <c r="M38" s="27"/>
      <c r="N38" s="27"/>
      <c r="O38" s="36"/>
      <c r="P38" s="22"/>
      <c r="Q38" s="22"/>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row>
    <row r="39" spans="1:90" ht="22.5" customHeight="1">
      <c r="A39" s="18"/>
      <c r="B39" s="18"/>
      <c r="C39" s="18"/>
      <c r="D39" s="37"/>
      <c r="E39" s="30"/>
      <c r="F39" s="155"/>
      <c r="G39" s="155"/>
      <c r="H39" s="31"/>
      <c r="I39" s="27"/>
      <c r="J39" s="27"/>
      <c r="K39" s="27"/>
      <c r="L39" s="27"/>
      <c r="M39" s="27"/>
      <c r="N39" s="27"/>
      <c r="O39" s="36"/>
      <c r="P39" s="22"/>
      <c r="Q39" s="22"/>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row>
    <row r="40" spans="1:90" ht="18.75" customHeight="1">
      <c r="A40" s="18"/>
      <c r="B40" s="18"/>
      <c r="C40" s="18"/>
      <c r="D40" s="32"/>
      <c r="E40" s="52">
        <v>6</v>
      </c>
      <c r="F40" s="340" t="s">
        <v>18</v>
      </c>
      <c r="G40" s="303"/>
      <c r="H40" s="156">
        <f>SANDBOX!$E$58</f>
        <v>0</v>
      </c>
      <c r="I40" s="35"/>
      <c r="J40" s="27"/>
      <c r="K40" s="27"/>
      <c r="L40" s="27"/>
      <c r="M40" s="27"/>
      <c r="N40" s="27"/>
      <c r="O40" s="36"/>
      <c r="P40" s="22"/>
      <c r="Q40" s="22"/>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row>
    <row r="41" spans="1:90" ht="9.75" customHeight="1">
      <c r="A41" s="18"/>
      <c r="B41" s="18"/>
      <c r="C41" s="18"/>
      <c r="D41" s="37"/>
      <c r="E41" s="38"/>
      <c r="F41" s="331"/>
      <c r="G41" s="332"/>
      <c r="H41" s="316"/>
      <c r="I41" s="27"/>
      <c r="J41" s="27"/>
      <c r="K41" s="27"/>
      <c r="L41" s="27"/>
      <c r="M41" s="27"/>
      <c r="N41" s="27"/>
      <c r="O41" s="36"/>
      <c r="P41" s="22"/>
      <c r="Q41" s="22"/>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row>
    <row r="42" spans="1:90" ht="18">
      <c r="A42" s="18"/>
      <c r="B42" s="18"/>
      <c r="C42" s="18"/>
      <c r="D42" s="37"/>
      <c r="E42" s="25"/>
      <c r="F42" s="330" t="s">
        <v>22</v>
      </c>
      <c r="G42" s="318"/>
      <c r="H42" s="159">
        <f>ROUNDUP(SANDBOX!E58,0)</f>
        <v>0</v>
      </c>
      <c r="I42" s="80"/>
      <c r="J42" s="27"/>
      <c r="K42" s="27"/>
      <c r="L42" s="27"/>
      <c r="M42" s="27"/>
      <c r="N42" s="27"/>
      <c r="O42" s="36"/>
      <c r="P42" s="22"/>
      <c r="Q42" s="22"/>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row>
    <row r="43" spans="1:90" ht="18">
      <c r="A43" s="18"/>
      <c r="B43" s="18"/>
      <c r="C43" s="18"/>
      <c r="D43" s="37"/>
      <c r="E43" s="25"/>
      <c r="F43" s="330" t="s">
        <v>26</v>
      </c>
      <c r="G43" s="318"/>
      <c r="H43" s="159">
        <f>ROUNDDOWN(SANDBOX!E58,0)</f>
        <v>0</v>
      </c>
      <c r="I43" s="80"/>
      <c r="J43" s="27"/>
      <c r="K43" s="27"/>
      <c r="L43" s="27"/>
      <c r="M43" s="27"/>
      <c r="N43" s="27"/>
      <c r="O43" s="36"/>
      <c r="P43" s="22"/>
      <c r="Q43" s="22"/>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row>
    <row r="44" spans="1:90" ht="18">
      <c r="A44" s="18"/>
      <c r="B44" s="18"/>
      <c r="C44" s="18"/>
      <c r="D44" s="37"/>
      <c r="E44" s="25"/>
      <c r="F44" s="80"/>
      <c r="G44" s="121"/>
      <c r="H44" s="80"/>
      <c r="I44" s="80"/>
      <c r="J44" s="27"/>
      <c r="K44" s="27"/>
      <c r="L44" s="27"/>
      <c r="M44" s="27"/>
      <c r="N44" s="27"/>
      <c r="O44" s="36"/>
      <c r="P44" s="22"/>
      <c r="Q44" s="22"/>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row>
    <row r="45" spans="1:90" ht="18">
      <c r="A45" s="18"/>
      <c r="B45" s="18"/>
      <c r="C45" s="18"/>
      <c r="D45" s="37"/>
      <c r="E45" s="25"/>
      <c r="F45" s="333" t="s">
        <v>27</v>
      </c>
      <c r="G45" s="334"/>
      <c r="H45" s="318"/>
      <c r="I45" s="86" t="s">
        <v>28</v>
      </c>
      <c r="J45" s="27"/>
      <c r="K45" s="27"/>
      <c r="L45" s="27"/>
      <c r="M45" s="27"/>
      <c r="N45" s="27"/>
      <c r="O45" s="36"/>
      <c r="P45" s="22"/>
      <c r="Q45" s="22"/>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1:90" ht="5.25" customHeight="1">
      <c r="A46" s="18"/>
      <c r="B46" s="18"/>
      <c r="C46" s="18"/>
      <c r="D46" s="37"/>
      <c r="E46" s="25"/>
      <c r="F46" s="80"/>
      <c r="G46" s="121"/>
      <c r="H46" s="80"/>
      <c r="I46" s="80"/>
      <c r="J46" s="27"/>
      <c r="K46" s="27"/>
      <c r="L46" s="27"/>
      <c r="M46" s="27"/>
      <c r="N46" s="27"/>
      <c r="O46" s="36"/>
      <c r="P46" s="22"/>
      <c r="Q46" s="22"/>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row>
    <row r="47" spans="1:90" ht="18">
      <c r="A47" s="18"/>
      <c r="B47" s="18"/>
      <c r="C47" s="18"/>
      <c r="D47" s="37"/>
      <c r="E47" s="25"/>
      <c r="F47" s="339" t="s">
        <v>88</v>
      </c>
      <c r="G47" s="318"/>
      <c r="H47" s="191">
        <f>IF(SANDBOX!E58=0,0,SANDBOX!$E$58-(SANDBOX!$D$60+SANDBOX!E58*H32))</f>
        <v>0</v>
      </c>
      <c r="I47" s="89">
        <f>IF(SANDBOX!E$58=0,0,H47/SANDBOX!E$58)</f>
        <v>0</v>
      </c>
      <c r="J47" s="27"/>
      <c r="K47" s="27"/>
      <c r="L47" s="27"/>
      <c r="M47" s="27"/>
      <c r="N47" s="27"/>
      <c r="O47" s="36"/>
      <c r="P47" s="22"/>
      <c r="Q47" s="22"/>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row>
    <row r="48" spans="1:90" ht="18">
      <c r="A48" s="18"/>
      <c r="B48" s="18"/>
      <c r="C48" s="18"/>
      <c r="D48" s="37"/>
      <c r="E48" s="25"/>
      <c r="F48" s="339" t="s">
        <v>22</v>
      </c>
      <c r="G48" s="318"/>
      <c r="H48" s="191">
        <f>IF(SANDBOX!E58=0,0,$H$42-(SANDBOX!$D$60+H42*H32))</f>
        <v>0</v>
      </c>
      <c r="I48" s="89">
        <f>IF(SANDBOX!E$58=0,0,H48/SANDBOX!E$58)</f>
        <v>0</v>
      </c>
      <c r="J48" s="27"/>
      <c r="K48" s="27"/>
      <c r="L48" s="27"/>
      <c r="M48" s="27"/>
      <c r="N48" s="27"/>
      <c r="O48" s="36"/>
      <c r="P48" s="22"/>
      <c r="Q48" s="22"/>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1:90" ht="18">
      <c r="A49" s="18"/>
      <c r="B49" s="18"/>
      <c r="C49" s="18"/>
      <c r="D49" s="37"/>
      <c r="E49" s="25"/>
      <c r="F49" s="339" t="s">
        <v>26</v>
      </c>
      <c r="G49" s="318"/>
      <c r="H49" s="191">
        <f>IF(SANDBOX!E58=0,0,$H$43-(SANDBOX!$D$60+H43*H32))</f>
        <v>0</v>
      </c>
      <c r="I49" s="89">
        <f>IF(SANDBOX!E$58=0,0,H49/SANDBOX!E$58)</f>
        <v>0</v>
      </c>
      <c r="J49" s="27"/>
      <c r="K49" s="27"/>
      <c r="L49" s="27"/>
      <c r="M49" s="27"/>
      <c r="N49" s="27"/>
      <c r="O49" s="36"/>
      <c r="P49" s="22"/>
      <c r="Q49" s="22"/>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1:90" ht="18" customHeight="1">
      <c r="A50" s="18"/>
      <c r="B50" s="18"/>
      <c r="C50" s="18"/>
      <c r="D50" s="90"/>
      <c r="E50" s="91"/>
      <c r="F50" s="92"/>
      <c r="G50" s="92"/>
      <c r="H50" s="92"/>
      <c r="I50" s="92"/>
      <c r="J50" s="92"/>
      <c r="K50" s="92"/>
      <c r="L50" s="92"/>
      <c r="M50" s="92"/>
      <c r="N50" s="92"/>
      <c r="O50" s="93"/>
      <c r="P50" s="22"/>
      <c r="Q50" s="22"/>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row>
    <row r="51" spans="1:90" ht="18" customHeight="1">
      <c r="A51" s="18"/>
      <c r="B51" s="18"/>
      <c r="C51" s="18"/>
      <c r="D51" s="94"/>
      <c r="E51" s="94"/>
      <c r="F51" s="95"/>
      <c r="G51" s="95"/>
      <c r="H51" s="95"/>
      <c r="I51" s="95"/>
      <c r="J51" s="95"/>
      <c r="K51" s="95"/>
      <c r="L51" s="95"/>
      <c r="M51" s="95"/>
      <c r="N51" s="95"/>
      <c r="O51" s="95"/>
      <c r="P51" s="22"/>
      <c r="Q51" s="22"/>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row>
    <row r="52" spans="1:90" ht="18">
      <c r="A52" s="18"/>
      <c r="B52" s="18"/>
      <c r="C52" s="18"/>
      <c r="D52" s="96"/>
      <c r="E52" s="96"/>
      <c r="F52" s="97"/>
      <c r="G52" s="97"/>
      <c r="H52" s="97"/>
      <c r="I52" s="97"/>
      <c r="J52" s="97"/>
      <c r="K52" s="97"/>
      <c r="L52" s="97"/>
      <c r="M52" s="97"/>
      <c r="N52" s="97"/>
      <c r="O52" s="97"/>
      <c r="P52" s="22"/>
      <c r="Q52" s="22"/>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row r="53" spans="1:90" ht="18">
      <c r="A53" s="18"/>
      <c r="B53" s="18"/>
      <c r="C53" s="18"/>
      <c r="D53" s="98"/>
      <c r="E53" s="98"/>
      <c r="F53" s="22"/>
      <c r="G53" s="22"/>
      <c r="H53" s="22"/>
      <c r="I53" s="22"/>
      <c r="J53" s="22"/>
      <c r="K53" s="22"/>
      <c r="L53" s="22"/>
      <c r="M53" s="22"/>
      <c r="N53" s="22"/>
      <c r="O53" s="22"/>
      <c r="P53" s="22"/>
      <c r="Q53" s="22"/>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1:90" ht="18">
      <c r="A54" s="18"/>
      <c r="B54" s="18"/>
      <c r="C54" s="18"/>
      <c r="D54" s="98"/>
      <c r="E54" s="98"/>
      <c r="F54" s="22"/>
      <c r="G54" s="22"/>
      <c r="H54" s="22"/>
      <c r="I54" s="22"/>
      <c r="J54" s="22"/>
      <c r="K54" s="22"/>
      <c r="L54" s="22"/>
      <c r="M54" s="22"/>
      <c r="N54" s="22"/>
      <c r="O54" s="22"/>
      <c r="P54" s="22"/>
      <c r="Q54" s="22"/>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row>
    <row r="55" spans="1:90" ht="18">
      <c r="A55" s="18"/>
      <c r="B55" s="18"/>
      <c r="C55" s="18"/>
      <c r="D55" s="98"/>
      <c r="E55" s="98"/>
      <c r="F55" s="22"/>
      <c r="G55" s="22"/>
      <c r="H55" s="22"/>
      <c r="I55" s="22"/>
      <c r="J55" s="22"/>
      <c r="K55" s="22"/>
      <c r="L55" s="22"/>
      <c r="M55" s="22"/>
      <c r="N55" s="22"/>
      <c r="O55" s="22"/>
      <c r="P55" s="22"/>
      <c r="Q55" s="22"/>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row>
    <row r="56" spans="1:90" ht="18">
      <c r="A56" s="18"/>
      <c r="B56" s="18"/>
      <c r="C56" s="18"/>
      <c r="D56" s="98"/>
      <c r="E56" s="98"/>
      <c r="F56" s="22"/>
      <c r="G56" s="22"/>
      <c r="H56" s="22"/>
      <c r="I56" s="22"/>
      <c r="J56" s="22"/>
      <c r="K56" s="22"/>
      <c r="L56" s="22"/>
      <c r="M56" s="22"/>
      <c r="N56" s="22"/>
      <c r="O56" s="22"/>
      <c r="P56" s="22"/>
      <c r="Q56" s="22"/>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row>
    <row r="57" spans="1:90" ht="18">
      <c r="A57" s="99"/>
      <c r="B57" s="99"/>
      <c r="C57" s="99"/>
      <c r="D57" s="100"/>
      <c r="E57" s="100"/>
      <c r="F57" s="23"/>
      <c r="G57" s="23"/>
      <c r="H57" s="23"/>
      <c r="I57" s="23"/>
      <c r="J57" s="23"/>
      <c r="K57" s="23"/>
      <c r="L57" s="23"/>
      <c r="M57" s="23"/>
      <c r="N57" s="23"/>
      <c r="O57" s="23"/>
      <c r="P57" s="23"/>
      <c r="Q57" s="2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row>
    <row r="58" spans="1:90" ht="18">
      <c r="A58" s="99"/>
      <c r="B58" s="99"/>
      <c r="C58" s="99"/>
      <c r="D58" s="100"/>
      <c r="E58" s="100"/>
      <c r="F58" s="23"/>
      <c r="G58" s="23"/>
      <c r="H58" s="23"/>
      <c r="I58" s="23"/>
      <c r="J58" s="23"/>
      <c r="K58" s="23"/>
      <c r="L58" s="23"/>
      <c r="M58" s="23"/>
      <c r="N58" s="23"/>
      <c r="O58" s="23"/>
      <c r="P58" s="23"/>
      <c r="Q58" s="23"/>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row>
    <row r="59" spans="1:90" ht="18">
      <c r="A59" s="99"/>
      <c r="B59" s="99"/>
      <c r="C59" s="99"/>
      <c r="D59" s="100"/>
      <c r="E59" s="100"/>
      <c r="F59" s="23"/>
      <c r="G59" s="23"/>
      <c r="H59" s="23"/>
      <c r="I59" s="23"/>
      <c r="J59" s="23"/>
      <c r="K59" s="23"/>
      <c r="L59" s="23"/>
      <c r="M59" s="23"/>
      <c r="N59" s="23"/>
      <c r="O59" s="23"/>
      <c r="P59" s="23"/>
      <c r="Q59" s="2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row>
    <row r="60" spans="1:90" ht="18">
      <c r="A60" s="99"/>
      <c r="B60" s="99"/>
      <c r="C60" s="99"/>
      <c r="D60" s="100"/>
      <c r="E60" s="100"/>
      <c r="F60" s="23"/>
      <c r="G60" s="23"/>
      <c r="H60" s="23"/>
      <c r="I60" s="23"/>
      <c r="J60" s="23"/>
      <c r="K60" s="23"/>
      <c r="L60" s="23"/>
      <c r="M60" s="23"/>
      <c r="N60" s="23"/>
      <c r="O60" s="23"/>
      <c r="P60" s="23"/>
      <c r="Q60" s="2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row>
    <row r="61" spans="1:90" ht="18">
      <c r="A61" s="99"/>
      <c r="B61" s="99"/>
      <c r="C61" s="99"/>
      <c r="D61" s="100"/>
      <c r="E61" s="100"/>
      <c r="F61" s="23"/>
      <c r="G61" s="23"/>
      <c r="H61" s="23"/>
      <c r="I61" s="23"/>
      <c r="J61" s="23"/>
      <c r="K61" s="23"/>
      <c r="L61" s="23"/>
      <c r="M61" s="23"/>
      <c r="N61" s="23"/>
      <c r="O61" s="23"/>
      <c r="P61" s="23"/>
      <c r="Q61" s="2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90" ht="18">
      <c r="A62" s="99"/>
      <c r="B62" s="99"/>
      <c r="C62" s="99"/>
      <c r="D62" s="100"/>
      <c r="E62" s="100"/>
      <c r="F62" s="23"/>
      <c r="G62" s="23"/>
      <c r="H62" s="23"/>
      <c r="I62" s="23"/>
      <c r="J62" s="23"/>
      <c r="K62" s="23"/>
      <c r="L62" s="23"/>
      <c r="M62" s="23"/>
      <c r="N62" s="23"/>
      <c r="O62" s="23"/>
      <c r="P62" s="23"/>
      <c r="Q62" s="2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90" ht="18">
      <c r="A63" s="99"/>
      <c r="B63" s="99"/>
      <c r="C63" s="99"/>
      <c r="D63" s="100"/>
      <c r="E63" s="100"/>
      <c r="F63" s="23"/>
      <c r="G63" s="23"/>
      <c r="H63" s="23"/>
      <c r="I63" s="23"/>
      <c r="J63" s="23"/>
      <c r="K63" s="23"/>
      <c r="L63" s="23"/>
      <c r="M63" s="23"/>
      <c r="N63" s="23"/>
      <c r="O63" s="23"/>
      <c r="P63" s="23"/>
      <c r="Q63" s="2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90" ht="18">
      <c r="A64" s="99"/>
      <c r="B64" s="99"/>
      <c r="C64" s="99"/>
      <c r="D64" s="100"/>
      <c r="E64" s="100"/>
      <c r="F64" s="23"/>
      <c r="G64" s="23"/>
      <c r="H64" s="23"/>
      <c r="I64" s="23"/>
      <c r="J64" s="23"/>
      <c r="K64" s="23"/>
      <c r="L64" s="23"/>
      <c r="M64" s="23"/>
      <c r="N64" s="23"/>
      <c r="O64" s="23"/>
      <c r="P64" s="23"/>
      <c r="Q64" s="2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1:90" ht="18">
      <c r="A65" s="99"/>
      <c r="B65" s="99"/>
      <c r="C65" s="99"/>
      <c r="D65" s="100"/>
      <c r="E65" s="100"/>
      <c r="F65" s="23"/>
      <c r="G65" s="23"/>
      <c r="H65" s="23"/>
      <c r="I65" s="23"/>
      <c r="J65" s="23"/>
      <c r="K65" s="23"/>
      <c r="L65" s="23"/>
      <c r="M65" s="23"/>
      <c r="N65" s="23"/>
      <c r="O65" s="23"/>
      <c r="P65" s="23"/>
      <c r="Q65" s="23"/>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1:90" ht="18">
      <c r="A66" s="99"/>
      <c r="B66" s="99"/>
      <c r="C66" s="99"/>
      <c r="D66" s="100"/>
      <c r="E66" s="100"/>
      <c r="F66" s="23"/>
      <c r="G66" s="23"/>
      <c r="H66" s="23"/>
      <c r="I66" s="23"/>
      <c r="J66" s="23"/>
      <c r="K66" s="23"/>
      <c r="L66" s="23"/>
      <c r="M66" s="23"/>
      <c r="N66" s="23"/>
      <c r="O66" s="23"/>
      <c r="P66" s="23"/>
      <c r="Q66" s="2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1:90" ht="18">
      <c r="A67" s="99"/>
      <c r="B67" s="99"/>
      <c r="C67" s="99"/>
      <c r="D67" s="100"/>
      <c r="E67" s="100"/>
      <c r="F67" s="23"/>
      <c r="G67" s="23"/>
      <c r="H67" s="23"/>
      <c r="I67" s="23"/>
      <c r="J67" s="23"/>
      <c r="K67" s="23"/>
      <c r="L67" s="23"/>
      <c r="M67" s="23"/>
      <c r="N67" s="23"/>
      <c r="O67" s="23"/>
      <c r="P67" s="23"/>
      <c r="Q67" s="23"/>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1:90" ht="18">
      <c r="A68" s="99"/>
      <c r="B68" s="99"/>
      <c r="C68" s="99"/>
      <c r="D68" s="100"/>
      <c r="E68" s="100"/>
      <c r="F68" s="23"/>
      <c r="G68" s="23"/>
      <c r="H68" s="23"/>
      <c r="I68" s="23"/>
      <c r="J68" s="23"/>
      <c r="K68" s="23"/>
      <c r="L68" s="23"/>
      <c r="M68" s="23"/>
      <c r="N68" s="23"/>
      <c r="O68" s="23"/>
      <c r="P68" s="23"/>
      <c r="Q68" s="23"/>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1:90" ht="18">
      <c r="A69" s="99"/>
      <c r="B69" s="99"/>
      <c r="C69" s="99"/>
      <c r="D69" s="100"/>
      <c r="E69" s="100"/>
      <c r="F69" s="23"/>
      <c r="G69" s="23"/>
      <c r="H69" s="23"/>
      <c r="I69" s="23"/>
      <c r="J69" s="23"/>
      <c r="K69" s="23"/>
      <c r="L69" s="23"/>
      <c r="M69" s="23"/>
      <c r="N69" s="23"/>
      <c r="O69" s="23"/>
      <c r="P69" s="23"/>
      <c r="Q69" s="23"/>
      <c r="R69" s="1"/>
      <c r="S69" s="198"/>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CB69" s="1"/>
      <c r="CC69" s="1"/>
      <c r="CD69" s="1"/>
      <c r="CE69" s="1"/>
      <c r="CF69" s="1"/>
      <c r="CG69" s="1"/>
      <c r="CH69" s="1"/>
      <c r="CI69" s="1"/>
      <c r="CJ69" s="1"/>
    </row>
    <row r="70" spans="1:90" ht="12.75">
      <c r="A70" s="99"/>
      <c r="B70" s="99"/>
      <c r="C70" s="99"/>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CB70" s="1"/>
      <c r="CC70" s="1"/>
      <c r="CD70" s="1"/>
      <c r="CE70" s="1"/>
      <c r="CF70" s="1"/>
      <c r="CG70" s="1"/>
      <c r="CH70" s="1"/>
      <c r="CI70" s="1"/>
      <c r="CJ70" s="1"/>
    </row>
    <row r="71" spans="1:90" ht="12.75">
      <c r="A71" s="99"/>
      <c r="B71" s="99"/>
      <c r="C71" s="99"/>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CB71" s="1"/>
      <c r="CC71" s="1"/>
      <c r="CD71" s="1"/>
      <c r="CE71" s="1"/>
      <c r="CF71" s="1"/>
      <c r="CG71" s="1"/>
      <c r="CH71" s="1"/>
      <c r="CI71" s="1"/>
      <c r="CJ71" s="1"/>
    </row>
    <row r="72" spans="1:90" ht="12.75">
      <c r="A72" s="99"/>
      <c r="B72" s="99"/>
      <c r="C72" s="99"/>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CB72" s="1"/>
      <c r="CC72" s="1"/>
      <c r="CD72" s="1"/>
      <c r="CE72" s="1"/>
      <c r="CF72" s="1"/>
      <c r="CG72" s="1"/>
      <c r="CH72" s="1"/>
      <c r="CI72" s="1"/>
      <c r="CJ72" s="1"/>
    </row>
    <row r="73" spans="1:90" ht="12.75">
      <c r="A73" s="99"/>
      <c r="B73" s="99"/>
      <c r="C73" s="9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CB73" s="1"/>
      <c r="CC73" s="1"/>
      <c r="CD73" s="1"/>
      <c r="CE73" s="1"/>
      <c r="CF73" s="1"/>
      <c r="CG73" s="1"/>
      <c r="CH73" s="1"/>
      <c r="CI73" s="1"/>
      <c r="CJ73" s="1"/>
    </row>
    <row r="74" spans="1:90" ht="12.75">
      <c r="A74" s="99"/>
      <c r="B74" s="99"/>
      <c r="C74" s="99"/>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CB74" s="1"/>
      <c r="CC74" s="1"/>
      <c r="CD74" s="1"/>
      <c r="CE74" s="1"/>
      <c r="CF74" s="1"/>
      <c r="CG74" s="1"/>
      <c r="CH74" s="1"/>
      <c r="CI74" s="1"/>
      <c r="CJ74" s="1"/>
    </row>
    <row r="75" spans="1:90" ht="12.75">
      <c r="A75" s="99"/>
      <c r="B75" s="99"/>
      <c r="C75" s="9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CB75" s="1"/>
      <c r="CC75" s="1"/>
      <c r="CD75" s="1"/>
      <c r="CE75" s="1"/>
      <c r="CF75" s="1"/>
      <c r="CG75" s="1"/>
      <c r="CH75" s="1"/>
      <c r="CI75" s="1"/>
      <c r="CJ75" s="1"/>
    </row>
    <row r="76" spans="1:90" ht="12.75">
      <c r="A76" s="99"/>
      <c r="B76" s="99"/>
      <c r="C76" s="9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CB76" s="1"/>
      <c r="CC76" s="1"/>
      <c r="CD76" s="1"/>
      <c r="CE76" s="1"/>
      <c r="CF76" s="1"/>
      <c r="CG76" s="1"/>
      <c r="CH76" s="1"/>
      <c r="CI76" s="1"/>
      <c r="CJ76" s="1"/>
    </row>
    <row r="77" spans="1:90" ht="12.75">
      <c r="A77" s="99"/>
      <c r="B77" s="99"/>
      <c r="C77" s="9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CB77" s="1"/>
      <c r="CC77" s="1"/>
      <c r="CD77" s="1"/>
      <c r="CE77" s="1"/>
      <c r="CF77" s="1"/>
      <c r="CG77" s="1"/>
      <c r="CH77" s="1"/>
      <c r="CI77" s="1"/>
      <c r="CJ77" s="1"/>
    </row>
    <row r="78" spans="1:90" ht="12.75">
      <c r="A78" s="99"/>
      <c r="B78" s="99"/>
      <c r="C78" s="9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CB78" s="1"/>
      <c r="CC78" s="1"/>
      <c r="CD78" s="1"/>
      <c r="CE78" s="1"/>
      <c r="CF78" s="1"/>
      <c r="CG78" s="1"/>
      <c r="CH78" s="1"/>
      <c r="CI78" s="1"/>
      <c r="CJ78" s="1"/>
    </row>
    <row r="79" spans="1:90" ht="12.75">
      <c r="A79" s="99"/>
      <c r="B79" s="99"/>
      <c r="C79" s="9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CB79" s="1"/>
      <c r="CC79" s="1"/>
      <c r="CD79" s="1"/>
      <c r="CE79" s="1"/>
      <c r="CF79" s="1"/>
      <c r="CG79" s="1"/>
      <c r="CH79" s="1"/>
      <c r="CI79" s="1"/>
      <c r="CJ79" s="1"/>
    </row>
    <row r="80" spans="1:90" ht="12.75">
      <c r="A80" s="99"/>
      <c r="B80" s="99"/>
      <c r="C80" s="99"/>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CB80" s="1"/>
      <c r="CC80" s="1"/>
      <c r="CD80" s="1"/>
      <c r="CE80" s="1"/>
      <c r="CF80" s="1"/>
      <c r="CG80" s="1"/>
      <c r="CH80" s="1"/>
      <c r="CI80" s="1"/>
      <c r="CJ80" s="1"/>
    </row>
    <row r="81" spans="1:88" ht="12.75">
      <c r="A81" s="99"/>
      <c r="B81" s="99"/>
      <c r="C81" s="9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CB81" s="1"/>
      <c r="CC81" s="1"/>
      <c r="CD81" s="1"/>
      <c r="CE81" s="1"/>
      <c r="CF81" s="1"/>
      <c r="CG81" s="1"/>
      <c r="CH81" s="1"/>
      <c r="CI81" s="1"/>
      <c r="CJ81" s="1"/>
    </row>
    <row r="82" spans="1:88" ht="12.75">
      <c r="A82" s="99"/>
      <c r="B82" s="99"/>
      <c r="C82" s="99"/>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CB82" s="1"/>
      <c r="CC82" s="1"/>
      <c r="CD82" s="1"/>
      <c r="CE82" s="1"/>
      <c r="CF82" s="1"/>
      <c r="CG82" s="1"/>
      <c r="CH82" s="1"/>
      <c r="CI82" s="1"/>
      <c r="CJ82" s="1"/>
    </row>
    <row r="83" spans="1:88" ht="12.75">
      <c r="A83" s="99"/>
      <c r="B83" s="99"/>
      <c r="C83" s="99"/>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CB83" s="1"/>
      <c r="CC83" s="1"/>
      <c r="CD83" s="1"/>
      <c r="CE83" s="1"/>
      <c r="CF83" s="1"/>
      <c r="CG83" s="1"/>
      <c r="CH83" s="1"/>
      <c r="CI83" s="1"/>
      <c r="CJ83" s="1"/>
    </row>
    <row r="84" spans="1:88" ht="12.75">
      <c r="A84" s="99"/>
      <c r="B84" s="99"/>
      <c r="C84" s="99"/>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CB84" s="1"/>
      <c r="CC84" s="1"/>
      <c r="CD84" s="1"/>
      <c r="CE84" s="1"/>
      <c r="CF84" s="1"/>
      <c r="CG84" s="1"/>
      <c r="CH84" s="1"/>
      <c r="CI84" s="1"/>
      <c r="CJ84" s="1"/>
    </row>
    <row r="85" spans="1:88" ht="12.75">
      <c r="A85" s="99"/>
      <c r="B85" s="99"/>
      <c r="C85" s="9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CB85" s="1"/>
      <c r="CC85" s="1"/>
      <c r="CD85" s="1"/>
      <c r="CE85" s="1"/>
      <c r="CF85" s="1"/>
      <c r="CG85" s="1"/>
      <c r="CH85" s="1"/>
      <c r="CI85" s="1"/>
      <c r="CJ85" s="1"/>
    </row>
    <row r="86" spans="1:88" ht="12.75">
      <c r="A86" s="99"/>
      <c r="B86" s="99"/>
      <c r="C86" s="9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CB86" s="1"/>
      <c r="CC86" s="1"/>
      <c r="CD86" s="1"/>
      <c r="CE86" s="1"/>
      <c r="CF86" s="1"/>
      <c r="CG86" s="1"/>
      <c r="CH86" s="1"/>
      <c r="CI86" s="1"/>
      <c r="CJ86" s="1"/>
    </row>
    <row r="87" spans="1:88" ht="12.75">
      <c r="A87" s="99"/>
      <c r="B87" s="99"/>
      <c r="C87" s="9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CB87" s="1"/>
      <c r="CC87" s="1"/>
      <c r="CD87" s="1"/>
      <c r="CE87" s="1"/>
      <c r="CF87" s="1"/>
      <c r="CG87" s="1"/>
      <c r="CH87" s="1"/>
      <c r="CI87" s="1"/>
      <c r="CJ87" s="1"/>
    </row>
    <row r="88" spans="1:88" ht="12.75">
      <c r="A88" s="99"/>
      <c r="B88" s="99"/>
      <c r="C88" s="9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CB88" s="1"/>
      <c r="CC88" s="1"/>
      <c r="CD88" s="1"/>
      <c r="CE88" s="1"/>
      <c r="CF88" s="1"/>
      <c r="CG88" s="1"/>
      <c r="CH88" s="1"/>
      <c r="CI88" s="1"/>
      <c r="CJ88" s="1"/>
    </row>
    <row r="89" spans="1:88" ht="12.75">
      <c r="A89" s="99"/>
      <c r="B89" s="99"/>
      <c r="C89" s="9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CB89" s="1"/>
      <c r="CC89" s="1"/>
      <c r="CD89" s="1"/>
      <c r="CE89" s="1"/>
      <c r="CF89" s="1"/>
      <c r="CG89" s="1"/>
      <c r="CH89" s="1"/>
      <c r="CI89" s="1"/>
      <c r="CJ89" s="1"/>
    </row>
    <row r="90" spans="1:88" ht="12.75">
      <c r="A90" s="99"/>
      <c r="B90" s="99"/>
      <c r="C90" s="9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CB90" s="1"/>
      <c r="CC90" s="1"/>
      <c r="CD90" s="1"/>
      <c r="CE90" s="1"/>
      <c r="CF90" s="1"/>
      <c r="CG90" s="1"/>
      <c r="CH90" s="1"/>
      <c r="CI90" s="1"/>
      <c r="CJ90" s="1"/>
    </row>
    <row r="91" spans="1:88" ht="12.75">
      <c r="A91" s="99"/>
      <c r="B91" s="99"/>
      <c r="C91" s="9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CB91" s="1"/>
      <c r="CC91" s="1"/>
      <c r="CD91" s="1"/>
      <c r="CE91" s="1"/>
      <c r="CF91" s="1"/>
      <c r="CG91" s="1"/>
      <c r="CH91" s="1"/>
      <c r="CI91" s="1"/>
      <c r="CJ91" s="1"/>
    </row>
    <row r="92" spans="1:88" ht="12.75">
      <c r="A92" s="99"/>
      <c r="B92" s="99"/>
      <c r="C92" s="9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CB92" s="1"/>
      <c r="CC92" s="1"/>
      <c r="CD92" s="1"/>
      <c r="CE92" s="1"/>
      <c r="CF92" s="1"/>
      <c r="CG92" s="1"/>
      <c r="CH92" s="1"/>
      <c r="CI92" s="1"/>
      <c r="CJ92" s="1"/>
    </row>
    <row r="93" spans="1:88" ht="12.75">
      <c r="A93" s="99"/>
      <c r="B93" s="99"/>
      <c r="C93" s="99"/>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CB93" s="1"/>
      <c r="CC93" s="1"/>
      <c r="CD93" s="1"/>
      <c r="CE93" s="1"/>
      <c r="CF93" s="1"/>
      <c r="CG93" s="1"/>
      <c r="CH93" s="1"/>
      <c r="CI93" s="1"/>
      <c r="CJ93" s="1"/>
    </row>
    <row r="94" spans="1:88" ht="12.75">
      <c r="A94" s="99"/>
      <c r="B94" s="99"/>
      <c r="C94" s="99"/>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CB94" s="1"/>
      <c r="CC94" s="1"/>
      <c r="CD94" s="1"/>
      <c r="CE94" s="1"/>
      <c r="CF94" s="1"/>
      <c r="CG94" s="1"/>
      <c r="CH94" s="1"/>
      <c r="CI94" s="1"/>
      <c r="CJ94" s="1"/>
    </row>
    <row r="95" spans="1:88" ht="12.75">
      <c r="A95" s="99"/>
      <c r="B95" s="99"/>
      <c r="C95" s="9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CB95" s="1"/>
      <c r="CC95" s="1"/>
      <c r="CD95" s="1"/>
      <c r="CE95" s="1"/>
      <c r="CF95" s="1"/>
      <c r="CG95" s="1"/>
      <c r="CH95" s="1"/>
      <c r="CI95" s="1"/>
      <c r="CJ95" s="1"/>
    </row>
    <row r="96" spans="1:88" ht="12.75">
      <c r="A96" s="99"/>
      <c r="B96" s="99"/>
      <c r="C96" s="99"/>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CB96" s="1"/>
      <c r="CC96" s="1"/>
      <c r="CD96" s="1"/>
      <c r="CE96" s="1"/>
      <c r="CF96" s="1"/>
      <c r="CG96" s="1"/>
      <c r="CH96" s="1"/>
      <c r="CI96" s="1"/>
      <c r="CJ96" s="1"/>
    </row>
    <row r="97" spans="1:88" ht="12.75">
      <c r="A97" s="99"/>
      <c r="B97" s="99"/>
      <c r="C97" s="99"/>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CB97" s="1"/>
      <c r="CC97" s="1"/>
      <c r="CD97" s="1"/>
      <c r="CE97" s="1"/>
      <c r="CF97" s="1"/>
      <c r="CG97" s="1"/>
      <c r="CH97" s="1"/>
      <c r="CI97" s="1"/>
      <c r="CJ97" s="1"/>
    </row>
    <row r="98" spans="1:88" ht="12.75">
      <c r="A98" s="99"/>
      <c r="B98" s="99"/>
      <c r="C98" s="9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CB98" s="1"/>
      <c r="CC98" s="1"/>
      <c r="CD98" s="1"/>
      <c r="CE98" s="1"/>
      <c r="CF98" s="1"/>
      <c r="CG98" s="1"/>
      <c r="CH98" s="1"/>
      <c r="CI98" s="1"/>
      <c r="CJ98" s="1"/>
    </row>
    <row r="99" spans="1:88" ht="12.75">
      <c r="A99" s="99"/>
      <c r="B99" s="99"/>
      <c r="C99" s="99"/>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CB99" s="1"/>
      <c r="CC99" s="1"/>
      <c r="CD99" s="1"/>
      <c r="CE99" s="1"/>
      <c r="CF99" s="1"/>
      <c r="CG99" s="1"/>
      <c r="CH99" s="1"/>
      <c r="CI99" s="1"/>
      <c r="CJ99" s="1"/>
    </row>
    <row r="100" spans="1:88" ht="12.75">
      <c r="A100" s="99"/>
      <c r="B100" s="99"/>
      <c r="C100" s="9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CB100" s="1"/>
      <c r="CC100" s="1"/>
      <c r="CD100" s="1"/>
      <c r="CE100" s="1"/>
      <c r="CF100" s="1"/>
      <c r="CG100" s="1"/>
      <c r="CH100" s="1"/>
      <c r="CI100" s="1"/>
      <c r="CJ100" s="1"/>
    </row>
    <row r="101" spans="1:88" ht="12.75">
      <c r="A101" s="99"/>
      <c r="B101" s="99"/>
      <c r="C101" s="99"/>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CB101" s="1"/>
      <c r="CC101" s="1"/>
      <c r="CD101" s="1"/>
      <c r="CE101" s="1"/>
      <c r="CF101" s="1"/>
      <c r="CG101" s="1"/>
      <c r="CH101" s="1"/>
      <c r="CI101" s="1"/>
      <c r="CJ101" s="1"/>
    </row>
    <row r="102" spans="1:88" ht="12.75">
      <c r="A102" s="99"/>
      <c r="B102" s="99"/>
      <c r="C102" s="99"/>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CB102" s="1"/>
      <c r="CC102" s="1"/>
      <c r="CD102" s="1"/>
      <c r="CE102" s="1"/>
      <c r="CF102" s="1"/>
      <c r="CG102" s="1"/>
      <c r="CH102" s="1"/>
      <c r="CI102" s="1"/>
      <c r="CJ102" s="1"/>
    </row>
    <row r="103" spans="1:88" ht="12.75">
      <c r="A103" s="99"/>
      <c r="B103" s="99"/>
      <c r="C103" s="9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CB103" s="1"/>
      <c r="CC103" s="1"/>
      <c r="CD103" s="1"/>
      <c r="CE103" s="1"/>
      <c r="CF103" s="1"/>
      <c r="CG103" s="1"/>
      <c r="CH103" s="1"/>
      <c r="CI103" s="1"/>
      <c r="CJ103" s="1"/>
    </row>
    <row r="104" spans="1:88" ht="12.75">
      <c r="A104" s="99"/>
      <c r="B104" s="99"/>
      <c r="C104" s="99"/>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CB104" s="1"/>
      <c r="CC104" s="1"/>
      <c r="CD104" s="1"/>
      <c r="CE104" s="1"/>
      <c r="CF104" s="1"/>
      <c r="CG104" s="1"/>
      <c r="CH104" s="1"/>
      <c r="CI104" s="1"/>
      <c r="CJ104" s="1"/>
    </row>
    <row r="105" spans="1:88" ht="12.75">
      <c r="A105" s="99"/>
      <c r="B105" s="99"/>
      <c r="C105" s="99"/>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CB105" s="1"/>
      <c r="CC105" s="1"/>
      <c r="CD105" s="1"/>
      <c r="CE105" s="1"/>
      <c r="CF105" s="1"/>
      <c r="CG105" s="1"/>
      <c r="CH105" s="1"/>
      <c r="CI105" s="1"/>
      <c r="CJ105" s="1"/>
    </row>
    <row r="106" spans="1:88" ht="12.75">
      <c r="A106" s="99"/>
      <c r="B106" s="99"/>
      <c r="C106" s="99"/>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CB106" s="1"/>
      <c r="CC106" s="1"/>
      <c r="CD106" s="1"/>
      <c r="CE106" s="1"/>
      <c r="CF106" s="1"/>
      <c r="CG106" s="1"/>
      <c r="CH106" s="1"/>
      <c r="CI106" s="1"/>
      <c r="CJ106" s="1"/>
    </row>
    <row r="107" spans="1:88" ht="12.75">
      <c r="A107" s="99"/>
      <c r="B107" s="99"/>
      <c r="C107" s="99"/>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CB107" s="1"/>
      <c r="CC107" s="1"/>
      <c r="CD107" s="1"/>
      <c r="CE107" s="1"/>
      <c r="CF107" s="1"/>
      <c r="CG107" s="1"/>
      <c r="CH107" s="1"/>
      <c r="CI107" s="1"/>
      <c r="CJ107" s="1"/>
    </row>
    <row r="108" spans="1:88" ht="12.75">
      <c r="A108" s="99"/>
      <c r="B108" s="99"/>
      <c r="C108" s="99"/>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CB108" s="1"/>
      <c r="CC108" s="1"/>
      <c r="CD108" s="1"/>
      <c r="CE108" s="1"/>
      <c r="CF108" s="1"/>
      <c r="CG108" s="1"/>
      <c r="CH108" s="1"/>
      <c r="CI108" s="1"/>
      <c r="CJ108" s="1"/>
    </row>
    <row r="109" spans="1:88" ht="12.75">
      <c r="A109" s="99"/>
      <c r="B109" s="99"/>
      <c r="C109" s="9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CB109" s="1"/>
      <c r="CC109" s="1"/>
      <c r="CD109" s="1"/>
      <c r="CE109" s="1"/>
      <c r="CF109" s="1"/>
      <c r="CG109" s="1"/>
      <c r="CH109" s="1"/>
      <c r="CI109" s="1"/>
      <c r="CJ109" s="1"/>
    </row>
    <row r="110" spans="1:88" ht="12.75">
      <c r="A110" s="99"/>
      <c r="B110" s="99"/>
      <c r="C110" s="9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CB110" s="1"/>
      <c r="CC110" s="1"/>
      <c r="CD110" s="1"/>
      <c r="CE110" s="1"/>
      <c r="CF110" s="1"/>
      <c r="CG110" s="1"/>
      <c r="CH110" s="1"/>
      <c r="CI110" s="1"/>
      <c r="CJ110" s="1"/>
    </row>
    <row r="111" spans="1:88" ht="12.75">
      <c r="A111" s="99"/>
      <c r="B111" s="99"/>
      <c r="C111" s="9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CB111" s="1"/>
      <c r="CC111" s="1"/>
      <c r="CD111" s="1"/>
      <c r="CE111" s="1"/>
      <c r="CF111" s="1"/>
      <c r="CG111" s="1"/>
      <c r="CH111" s="1"/>
      <c r="CI111" s="1"/>
      <c r="CJ111" s="1"/>
    </row>
    <row r="112" spans="1:88" ht="12.75">
      <c r="A112" s="99"/>
      <c r="B112" s="99"/>
      <c r="C112" s="9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CB112" s="1"/>
      <c r="CC112" s="1"/>
      <c r="CD112" s="1"/>
      <c r="CE112" s="1"/>
      <c r="CF112" s="1"/>
      <c r="CG112" s="1"/>
      <c r="CH112" s="1"/>
      <c r="CI112" s="1"/>
      <c r="CJ112" s="1"/>
    </row>
    <row r="113" spans="1:88" ht="12.75">
      <c r="A113" s="99"/>
      <c r="B113" s="99"/>
      <c r="C113" s="9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CB113" s="1"/>
      <c r="CC113" s="1"/>
      <c r="CD113" s="1"/>
      <c r="CE113" s="1"/>
      <c r="CF113" s="1"/>
      <c r="CG113" s="1"/>
      <c r="CH113" s="1"/>
      <c r="CI113" s="1"/>
      <c r="CJ113" s="1"/>
    </row>
    <row r="114" spans="1:88" ht="12.75">
      <c r="A114" s="99"/>
      <c r="B114" s="99"/>
      <c r="C114" s="9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CB114" s="1"/>
      <c r="CC114" s="1"/>
      <c r="CD114" s="1"/>
      <c r="CE114" s="1"/>
      <c r="CF114" s="1"/>
      <c r="CG114" s="1"/>
      <c r="CH114" s="1"/>
      <c r="CI114" s="1"/>
      <c r="CJ114" s="1"/>
    </row>
    <row r="115" spans="1:88" ht="12.75">
      <c r="A115" s="99"/>
      <c r="B115" s="99"/>
      <c r="C115" s="9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CB115" s="1"/>
      <c r="CC115" s="1"/>
      <c r="CD115" s="1"/>
      <c r="CE115" s="1"/>
      <c r="CF115" s="1"/>
      <c r="CG115" s="1"/>
      <c r="CH115" s="1"/>
      <c r="CI115" s="1"/>
      <c r="CJ115" s="1"/>
    </row>
    <row r="116" spans="1:88" ht="12.75">
      <c r="A116" s="99"/>
      <c r="B116" s="99"/>
      <c r="C116" s="9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CB116" s="1"/>
      <c r="CC116" s="1"/>
      <c r="CD116" s="1"/>
      <c r="CE116" s="1"/>
      <c r="CF116" s="1"/>
      <c r="CG116" s="1"/>
      <c r="CH116" s="1"/>
      <c r="CI116" s="1"/>
      <c r="CJ116" s="1"/>
    </row>
    <row r="117" spans="1:88" ht="12.75">
      <c r="A117" s="99"/>
      <c r="B117" s="99"/>
      <c r="C117" s="9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CB117" s="1"/>
      <c r="CC117" s="1"/>
      <c r="CD117" s="1"/>
      <c r="CE117" s="1"/>
      <c r="CF117" s="1"/>
      <c r="CG117" s="1"/>
      <c r="CH117" s="1"/>
      <c r="CI117" s="1"/>
      <c r="CJ117" s="1"/>
    </row>
    <row r="118" spans="1:88" ht="12.75">
      <c r="A118" s="99"/>
      <c r="B118" s="99"/>
      <c r="C118" s="9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CB118" s="1"/>
      <c r="CC118" s="1"/>
      <c r="CD118" s="1"/>
      <c r="CE118" s="1"/>
      <c r="CF118" s="1"/>
      <c r="CG118" s="1"/>
      <c r="CH118" s="1"/>
      <c r="CI118" s="1"/>
      <c r="CJ118" s="1"/>
    </row>
    <row r="119" spans="1:88" ht="12.75">
      <c r="A119" s="99"/>
      <c r="B119" s="99"/>
      <c r="C119" s="99"/>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CB119" s="1"/>
      <c r="CC119" s="1"/>
      <c r="CD119" s="1"/>
      <c r="CE119" s="1"/>
      <c r="CF119" s="1"/>
      <c r="CG119" s="1"/>
      <c r="CH119" s="1"/>
      <c r="CI119" s="1"/>
      <c r="CJ119" s="1"/>
    </row>
    <row r="120" spans="1:88" ht="12.75">
      <c r="A120" s="99"/>
      <c r="B120" s="99"/>
      <c r="C120" s="99"/>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CB120" s="1"/>
      <c r="CC120" s="1"/>
      <c r="CD120" s="1"/>
      <c r="CE120" s="1"/>
      <c r="CF120" s="1"/>
      <c r="CG120" s="1"/>
      <c r="CH120" s="1"/>
      <c r="CI120" s="1"/>
      <c r="CJ120" s="1"/>
    </row>
    <row r="121" spans="1:88" ht="12.75">
      <c r="A121" s="99"/>
      <c r="B121" s="99"/>
      <c r="C121" s="99"/>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CB121" s="1"/>
      <c r="CC121" s="1"/>
      <c r="CD121" s="1"/>
      <c r="CE121" s="1"/>
      <c r="CF121" s="1"/>
      <c r="CG121" s="1"/>
      <c r="CH121" s="1"/>
      <c r="CI121" s="1"/>
      <c r="CJ121" s="1"/>
    </row>
    <row r="122" spans="1:88" ht="12.75">
      <c r="A122" s="99"/>
      <c r="B122" s="99"/>
      <c r="C122" s="99"/>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CB122" s="1"/>
      <c r="CC122" s="1"/>
      <c r="CD122" s="1"/>
      <c r="CE122" s="1"/>
      <c r="CF122" s="1"/>
      <c r="CG122" s="1"/>
      <c r="CH122" s="1"/>
      <c r="CI122" s="1"/>
      <c r="CJ122" s="1"/>
    </row>
    <row r="123" spans="1:88" ht="12.75">
      <c r="A123" s="99"/>
      <c r="B123" s="99"/>
      <c r="C123" s="99"/>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CB123" s="1"/>
      <c r="CC123" s="1"/>
      <c r="CD123" s="1"/>
      <c r="CE123" s="1"/>
      <c r="CF123" s="1"/>
      <c r="CG123" s="1"/>
      <c r="CH123" s="1"/>
      <c r="CI123" s="1"/>
      <c r="CJ123" s="1"/>
    </row>
    <row r="124" spans="1:88" ht="12.75">
      <c r="A124" s="99"/>
      <c r="B124" s="99"/>
      <c r="C124" s="99"/>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CB124" s="1"/>
      <c r="CC124" s="1"/>
      <c r="CD124" s="1"/>
      <c r="CE124" s="1"/>
      <c r="CF124" s="1"/>
      <c r="CG124" s="1"/>
      <c r="CH124" s="1"/>
      <c r="CI124" s="1"/>
      <c r="CJ124" s="1"/>
    </row>
    <row r="125" spans="1:88" ht="12.75">
      <c r="A125" s="99"/>
      <c r="B125" s="99"/>
      <c r="C125" s="9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CB125" s="1"/>
      <c r="CC125" s="1"/>
      <c r="CD125" s="1"/>
      <c r="CE125" s="1"/>
      <c r="CF125" s="1"/>
      <c r="CG125" s="1"/>
      <c r="CH125" s="1"/>
      <c r="CI125" s="1"/>
      <c r="CJ125" s="1"/>
    </row>
    <row r="126" spans="1:88" ht="12.75">
      <c r="A126" s="99"/>
      <c r="B126" s="99"/>
      <c r="C126" s="99"/>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CB126" s="1"/>
      <c r="CC126" s="1"/>
      <c r="CD126" s="1"/>
      <c r="CE126" s="1"/>
      <c r="CF126" s="1"/>
      <c r="CG126" s="1"/>
      <c r="CH126" s="1"/>
      <c r="CI126" s="1"/>
      <c r="CJ126" s="1"/>
    </row>
    <row r="127" spans="1:88" ht="12.75">
      <c r="A127" s="99"/>
      <c r="B127" s="99"/>
      <c r="C127" s="9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CB127" s="1"/>
      <c r="CC127" s="1"/>
      <c r="CD127" s="1"/>
      <c r="CE127" s="1"/>
      <c r="CF127" s="1"/>
      <c r="CG127" s="1"/>
      <c r="CH127" s="1"/>
      <c r="CI127" s="1"/>
      <c r="CJ127" s="1"/>
    </row>
    <row r="128" spans="1:88" ht="12.75">
      <c r="A128" s="99"/>
      <c r="B128" s="99"/>
      <c r="C128" s="99"/>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CB128" s="1"/>
      <c r="CC128" s="1"/>
      <c r="CD128" s="1"/>
      <c r="CE128" s="1"/>
      <c r="CF128" s="1"/>
      <c r="CG128" s="1"/>
      <c r="CH128" s="1"/>
      <c r="CI128" s="1"/>
      <c r="CJ128" s="1"/>
    </row>
    <row r="129" spans="1:88" ht="12.75">
      <c r="A129" s="99"/>
      <c r="B129" s="99"/>
      <c r="C129" s="99"/>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CB129" s="1"/>
      <c r="CC129" s="1"/>
      <c r="CD129" s="1"/>
      <c r="CE129" s="1"/>
      <c r="CF129" s="1"/>
      <c r="CG129" s="1"/>
      <c r="CH129" s="1"/>
      <c r="CI129" s="1"/>
      <c r="CJ129" s="1"/>
    </row>
    <row r="130" spans="1:88" ht="12.75">
      <c r="A130" s="99"/>
      <c r="B130" s="99"/>
      <c r="C130" s="99"/>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CB130" s="1"/>
      <c r="CC130" s="1"/>
      <c r="CD130" s="1"/>
      <c r="CE130" s="1"/>
      <c r="CF130" s="1"/>
      <c r="CG130" s="1"/>
      <c r="CH130" s="1"/>
      <c r="CI130" s="1"/>
      <c r="CJ130" s="1"/>
    </row>
    <row r="131" spans="1:88" ht="12.75">
      <c r="A131" s="99"/>
      <c r="B131" s="99"/>
      <c r="C131" s="9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CB131" s="1"/>
      <c r="CC131" s="1"/>
      <c r="CD131" s="1"/>
      <c r="CE131" s="1"/>
      <c r="CF131" s="1"/>
      <c r="CG131" s="1"/>
      <c r="CH131" s="1"/>
      <c r="CI131" s="1"/>
      <c r="CJ131" s="1"/>
    </row>
    <row r="132" spans="1:88" ht="12.75">
      <c r="A132" s="99"/>
      <c r="B132" s="99"/>
      <c r="C132" s="9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CB132" s="1"/>
      <c r="CC132" s="1"/>
      <c r="CD132" s="1"/>
      <c r="CE132" s="1"/>
      <c r="CF132" s="1"/>
      <c r="CG132" s="1"/>
      <c r="CH132" s="1"/>
      <c r="CI132" s="1"/>
      <c r="CJ132" s="1"/>
    </row>
    <row r="133" spans="1:88" ht="12.75">
      <c r="A133" s="99"/>
      <c r="B133" s="99"/>
      <c r="C133" s="9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CB133" s="1"/>
      <c r="CC133" s="1"/>
      <c r="CD133" s="1"/>
      <c r="CE133" s="1"/>
      <c r="CF133" s="1"/>
      <c r="CG133" s="1"/>
      <c r="CH133" s="1"/>
      <c r="CI133" s="1"/>
      <c r="CJ133" s="1"/>
    </row>
    <row r="134" spans="1:88" ht="12.75">
      <c r="A134" s="99"/>
      <c r="B134" s="99"/>
      <c r="C134" s="99"/>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CB134" s="1"/>
      <c r="CC134" s="1"/>
      <c r="CD134" s="1"/>
      <c r="CE134" s="1"/>
      <c r="CF134" s="1"/>
      <c r="CG134" s="1"/>
      <c r="CH134" s="1"/>
      <c r="CI134" s="1"/>
      <c r="CJ134" s="1"/>
    </row>
    <row r="135" spans="1:88" ht="12.75">
      <c r="A135" s="99"/>
      <c r="B135" s="99"/>
      <c r="C135" s="9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CB135" s="1"/>
      <c r="CC135" s="1"/>
      <c r="CD135" s="1"/>
      <c r="CE135" s="1"/>
      <c r="CF135" s="1"/>
      <c r="CG135" s="1"/>
      <c r="CH135" s="1"/>
      <c r="CI135" s="1"/>
      <c r="CJ135" s="1"/>
    </row>
    <row r="136" spans="1:88" ht="12.75">
      <c r="A136" s="99"/>
      <c r="B136" s="99"/>
      <c r="C136" s="99"/>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CB136" s="1"/>
      <c r="CC136" s="1"/>
      <c r="CD136" s="1"/>
      <c r="CE136" s="1"/>
      <c r="CF136" s="1"/>
      <c r="CG136" s="1"/>
      <c r="CH136" s="1"/>
      <c r="CI136" s="1"/>
      <c r="CJ136" s="1"/>
    </row>
    <row r="137" spans="1:88" ht="12.75">
      <c r="A137" s="99"/>
      <c r="B137" s="99"/>
      <c r="C137" s="99"/>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CB137" s="1"/>
      <c r="CC137" s="1"/>
      <c r="CD137" s="1"/>
      <c r="CE137" s="1"/>
      <c r="CF137" s="1"/>
      <c r="CG137" s="1"/>
      <c r="CH137" s="1"/>
      <c r="CI137" s="1"/>
      <c r="CJ137" s="1"/>
    </row>
    <row r="138" spans="1:88" ht="12.75">
      <c r="A138" s="99"/>
      <c r="B138" s="99"/>
      <c r="C138" s="99"/>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CB138" s="1"/>
      <c r="CC138" s="1"/>
      <c r="CD138" s="1"/>
      <c r="CE138" s="1"/>
      <c r="CF138" s="1"/>
      <c r="CG138" s="1"/>
      <c r="CH138" s="1"/>
      <c r="CI138" s="1"/>
      <c r="CJ138" s="1"/>
    </row>
    <row r="139" spans="1:88" ht="12.75" customHeight="1">
      <c r="A139" s="99"/>
      <c r="B139" s="99"/>
      <c r="C139" s="99"/>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CB139" s="1"/>
      <c r="CC139" s="1"/>
      <c r="CD139" s="1"/>
      <c r="CE139" s="1"/>
      <c r="CF139" s="1"/>
      <c r="CG139" s="1"/>
      <c r="CH139" s="1"/>
      <c r="CI139" s="1"/>
      <c r="CJ139" s="1"/>
    </row>
    <row r="140" spans="1:88" ht="12.75" customHeight="1">
      <c r="A140" s="99"/>
      <c r="B140" s="99"/>
      <c r="C140" s="99"/>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CB140" s="1"/>
      <c r="CC140" s="1"/>
      <c r="CD140" s="1"/>
      <c r="CE140" s="1"/>
      <c r="CF140" s="1"/>
      <c r="CG140" s="1"/>
      <c r="CH140" s="1"/>
      <c r="CI140" s="1"/>
      <c r="CJ140" s="1"/>
    </row>
    <row r="141" spans="1:88" ht="12.75" customHeight="1">
      <c r="A141" s="99"/>
      <c r="B141" s="99"/>
      <c r="C141" s="99"/>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CB141" s="1"/>
      <c r="CC141" s="1"/>
      <c r="CD141" s="1"/>
      <c r="CE141" s="1"/>
      <c r="CF141" s="1"/>
      <c r="CG141" s="1"/>
      <c r="CH141" s="1"/>
      <c r="CI141" s="1"/>
      <c r="CJ141" s="1"/>
    </row>
    <row r="142" spans="1:88" ht="12.75" customHeight="1">
      <c r="A142" s="99"/>
      <c r="B142" s="99"/>
      <c r="C142" s="99"/>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CB142" s="1"/>
      <c r="CC142" s="1"/>
      <c r="CD142" s="1"/>
      <c r="CE142" s="1"/>
      <c r="CF142" s="1"/>
      <c r="CG142" s="1"/>
      <c r="CH142" s="1"/>
      <c r="CI142" s="1"/>
      <c r="CJ142" s="1"/>
    </row>
    <row r="143" spans="1:88" ht="12.75" customHeight="1">
      <c r="A143" s="99"/>
      <c r="B143" s="99"/>
      <c r="C143" s="99"/>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CB143" s="1"/>
      <c r="CC143" s="1"/>
      <c r="CD143" s="1"/>
      <c r="CE143" s="1"/>
      <c r="CF143" s="1"/>
      <c r="CG143" s="1"/>
      <c r="CH143" s="1"/>
      <c r="CI143" s="1"/>
      <c r="CJ143" s="1"/>
    </row>
    <row r="144" spans="1:88" ht="12.75" customHeight="1">
      <c r="A144" s="99"/>
      <c r="B144" s="99"/>
      <c r="C144" s="99"/>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CB144" s="1"/>
      <c r="CC144" s="1"/>
      <c r="CD144" s="1"/>
      <c r="CE144" s="1"/>
      <c r="CF144" s="1"/>
      <c r="CG144" s="1"/>
      <c r="CH144" s="1"/>
      <c r="CI144" s="1"/>
      <c r="CJ144" s="1"/>
    </row>
    <row r="145" spans="1:88" ht="12.75" customHeight="1">
      <c r="A145" s="99"/>
      <c r="B145" s="99"/>
      <c r="C145" s="99"/>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CB145" s="1"/>
      <c r="CC145" s="1"/>
      <c r="CD145" s="1"/>
      <c r="CE145" s="1"/>
      <c r="CF145" s="1"/>
      <c r="CG145" s="1"/>
      <c r="CH145" s="1"/>
      <c r="CI145" s="1"/>
      <c r="CJ145" s="1"/>
    </row>
    <row r="146" spans="1:88" ht="12.75" customHeight="1">
      <c r="A146" s="99"/>
      <c r="B146" s="99"/>
      <c r="C146" s="99"/>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CB146" s="1"/>
      <c r="CC146" s="1"/>
      <c r="CD146" s="1"/>
      <c r="CE146" s="1"/>
      <c r="CF146" s="1"/>
      <c r="CG146" s="1"/>
      <c r="CH146" s="1"/>
      <c r="CI146" s="1"/>
      <c r="CJ146" s="1"/>
    </row>
    <row r="147" spans="1:88" ht="12.75" customHeight="1">
      <c r="A147" s="99"/>
      <c r="B147" s="99"/>
      <c r="C147" s="99"/>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CB147" s="1"/>
      <c r="CC147" s="1"/>
      <c r="CD147" s="1"/>
      <c r="CE147" s="1"/>
      <c r="CF147" s="1"/>
      <c r="CG147" s="1"/>
      <c r="CH147" s="1"/>
      <c r="CI147" s="1"/>
      <c r="CJ147" s="1"/>
    </row>
    <row r="148" spans="1:88" ht="12.75" customHeight="1">
      <c r="A148" s="99"/>
      <c r="B148" s="99"/>
      <c r="C148" s="99"/>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CB148" s="1"/>
      <c r="CC148" s="1"/>
      <c r="CD148" s="1"/>
      <c r="CE148" s="1"/>
      <c r="CF148" s="1"/>
      <c r="CG148" s="1"/>
      <c r="CH148" s="1"/>
      <c r="CI148" s="1"/>
      <c r="CJ148" s="1"/>
    </row>
    <row r="149" spans="1:88" ht="12.75" customHeight="1">
      <c r="A149" s="99"/>
      <c r="B149" s="99"/>
      <c r="C149" s="99"/>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CB149" s="1"/>
      <c r="CC149" s="1"/>
      <c r="CD149" s="1"/>
      <c r="CE149" s="1"/>
      <c r="CF149" s="1"/>
      <c r="CG149" s="1"/>
      <c r="CH149" s="1"/>
      <c r="CI149" s="1"/>
      <c r="CJ149" s="1"/>
    </row>
    <row r="150" spans="1:88" ht="12.75" customHeight="1">
      <c r="A150" s="99"/>
      <c r="B150" s="99"/>
      <c r="C150" s="9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CB150" s="1"/>
      <c r="CC150" s="1"/>
      <c r="CD150" s="1"/>
      <c r="CE150" s="1"/>
      <c r="CF150" s="1"/>
      <c r="CG150" s="1"/>
      <c r="CH150" s="1"/>
      <c r="CI150" s="1"/>
      <c r="CJ150" s="1"/>
    </row>
    <row r="151" spans="1:88" ht="12.75" customHeight="1">
      <c r="A151" s="99"/>
      <c r="B151" s="99"/>
      <c r="C151" s="99"/>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CB151" s="1"/>
      <c r="CC151" s="1"/>
      <c r="CD151" s="1"/>
      <c r="CE151" s="1"/>
      <c r="CF151" s="1"/>
      <c r="CG151" s="1"/>
      <c r="CH151" s="1"/>
      <c r="CI151" s="1"/>
      <c r="CJ151" s="1"/>
    </row>
    <row r="152" spans="1:88" ht="12.75" customHeight="1">
      <c r="A152" s="99"/>
      <c r="B152" s="99"/>
      <c r="C152" s="9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CB152" s="1"/>
      <c r="CC152" s="1"/>
      <c r="CD152" s="1"/>
      <c r="CE152" s="1"/>
      <c r="CF152" s="1"/>
      <c r="CG152" s="1"/>
      <c r="CH152" s="1"/>
      <c r="CI152" s="1"/>
      <c r="CJ152" s="1"/>
    </row>
    <row r="153" spans="1:88" ht="12.75" customHeight="1">
      <c r="A153" s="99"/>
      <c r="B153" s="99"/>
      <c r="C153" s="9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CB153" s="1"/>
      <c r="CC153" s="1"/>
      <c r="CD153" s="1"/>
      <c r="CE153" s="1"/>
      <c r="CF153" s="1"/>
      <c r="CG153" s="1"/>
      <c r="CH153" s="1"/>
      <c r="CI153" s="1"/>
      <c r="CJ153" s="1"/>
    </row>
    <row r="154" spans="1:88" ht="12.75" customHeight="1">
      <c r="A154" s="99"/>
      <c r="B154" s="99"/>
      <c r="C154" s="99"/>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CB154" s="1"/>
      <c r="CC154" s="1"/>
      <c r="CD154" s="1"/>
      <c r="CE154" s="1"/>
      <c r="CF154" s="1"/>
      <c r="CG154" s="1"/>
      <c r="CH154" s="1"/>
      <c r="CI154" s="1"/>
      <c r="CJ154" s="1"/>
    </row>
    <row r="155" spans="1:88" ht="12.75" customHeight="1">
      <c r="A155" s="99"/>
      <c r="B155" s="99"/>
      <c r="C155" s="99"/>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CB155" s="1"/>
      <c r="CC155" s="1"/>
      <c r="CD155" s="1"/>
      <c r="CE155" s="1"/>
      <c r="CF155" s="1"/>
      <c r="CG155" s="1"/>
      <c r="CH155" s="1"/>
      <c r="CI155" s="1"/>
      <c r="CJ155" s="1"/>
    </row>
    <row r="156" spans="1:88" ht="12.75" customHeight="1">
      <c r="A156" s="99"/>
      <c r="B156" s="99"/>
      <c r="C156" s="99"/>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CB156" s="1"/>
      <c r="CC156" s="1"/>
      <c r="CD156" s="1"/>
      <c r="CE156" s="1"/>
      <c r="CF156" s="1"/>
      <c r="CG156" s="1"/>
      <c r="CH156" s="1"/>
      <c r="CI156" s="1"/>
      <c r="CJ156" s="1"/>
    </row>
    <row r="157" spans="1:88" ht="12.75" customHeight="1">
      <c r="A157" s="99"/>
      <c r="B157" s="99"/>
      <c r="C157" s="99"/>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CB157" s="1"/>
      <c r="CC157" s="1"/>
      <c r="CD157" s="1"/>
      <c r="CE157" s="1"/>
      <c r="CF157" s="1"/>
      <c r="CG157" s="1"/>
      <c r="CH157" s="1"/>
      <c r="CI157" s="1"/>
      <c r="CJ157" s="1"/>
    </row>
    <row r="158" spans="1:88" ht="12.75" customHeight="1">
      <c r="A158" s="99"/>
      <c r="B158" s="99"/>
      <c r="C158" s="99"/>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CB158" s="1"/>
      <c r="CC158" s="1"/>
      <c r="CD158" s="1"/>
      <c r="CE158" s="1"/>
      <c r="CF158" s="1"/>
      <c r="CG158" s="1"/>
      <c r="CH158" s="1"/>
      <c r="CI158" s="1"/>
      <c r="CJ158" s="1"/>
    </row>
    <row r="159" spans="1:88" ht="12.75" customHeight="1">
      <c r="A159" s="99"/>
      <c r="B159" s="99"/>
      <c r="C159" s="99"/>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CB159" s="1"/>
      <c r="CC159" s="1"/>
      <c r="CD159" s="1"/>
      <c r="CE159" s="1"/>
      <c r="CF159" s="1"/>
      <c r="CG159" s="1"/>
      <c r="CH159" s="1"/>
      <c r="CI159" s="1"/>
      <c r="CJ159" s="1"/>
    </row>
    <row r="160" spans="1:88" ht="12.75" customHeight="1">
      <c r="A160" s="99"/>
      <c r="B160" s="99"/>
      <c r="C160" s="99"/>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CB160" s="1"/>
      <c r="CC160" s="1"/>
      <c r="CD160" s="1"/>
      <c r="CE160" s="1"/>
      <c r="CF160" s="1"/>
      <c r="CG160" s="1"/>
      <c r="CH160" s="1"/>
      <c r="CI160" s="1"/>
      <c r="CJ160" s="1"/>
    </row>
    <row r="161" spans="1:88" ht="12.75" customHeight="1">
      <c r="A161" s="99"/>
      <c r="B161" s="99"/>
      <c r="C161" s="99"/>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CB161" s="1"/>
      <c r="CC161" s="1"/>
      <c r="CD161" s="1"/>
      <c r="CE161" s="1"/>
      <c r="CF161" s="1"/>
      <c r="CG161" s="1"/>
      <c r="CH161" s="1"/>
      <c r="CI161" s="1"/>
      <c r="CJ161" s="1"/>
    </row>
    <row r="162" spans="1:88" ht="12.75" customHeight="1">
      <c r="A162" s="99"/>
      <c r="B162" s="99"/>
      <c r="C162" s="99"/>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CB162" s="1"/>
      <c r="CC162" s="1"/>
      <c r="CD162" s="1"/>
      <c r="CE162" s="1"/>
      <c r="CF162" s="1"/>
      <c r="CG162" s="1"/>
      <c r="CH162" s="1"/>
      <c r="CI162" s="1"/>
      <c r="CJ162" s="1"/>
    </row>
    <row r="163" spans="1:88" ht="12.75" customHeight="1">
      <c r="A163" s="99"/>
      <c r="B163" s="99"/>
      <c r="C163" s="99"/>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CB163" s="1"/>
      <c r="CC163" s="1"/>
      <c r="CD163" s="1"/>
      <c r="CE163" s="1"/>
      <c r="CF163" s="1"/>
      <c r="CG163" s="1"/>
      <c r="CH163" s="1"/>
      <c r="CI163" s="1"/>
      <c r="CJ163" s="1"/>
    </row>
    <row r="164" spans="1:88" ht="12.75" customHeight="1">
      <c r="A164" s="99"/>
      <c r="B164" s="99"/>
      <c r="C164" s="99"/>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CB164" s="1"/>
      <c r="CC164" s="1"/>
      <c r="CD164" s="1"/>
      <c r="CE164" s="1"/>
      <c r="CF164" s="1"/>
      <c r="CG164" s="1"/>
      <c r="CH164" s="1"/>
      <c r="CI164" s="1"/>
      <c r="CJ164" s="1"/>
    </row>
    <row r="165" spans="1:88" ht="12.75" customHeight="1">
      <c r="A165" s="99"/>
      <c r="B165" s="99"/>
      <c r="C165" s="99"/>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CB165" s="1"/>
      <c r="CC165" s="1"/>
      <c r="CD165" s="1"/>
      <c r="CE165" s="1"/>
      <c r="CF165" s="1"/>
      <c r="CG165" s="1"/>
      <c r="CH165" s="1"/>
      <c r="CI165" s="1"/>
      <c r="CJ165" s="1"/>
    </row>
    <row r="166" spans="1:88" ht="12.75" customHeight="1">
      <c r="A166" s="99"/>
      <c r="B166" s="99"/>
      <c r="C166" s="9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CB166" s="1"/>
      <c r="CC166" s="1"/>
      <c r="CD166" s="1"/>
      <c r="CE166" s="1"/>
      <c r="CF166" s="1"/>
      <c r="CG166" s="1"/>
      <c r="CH166" s="1"/>
      <c r="CI166" s="1"/>
      <c r="CJ166" s="1"/>
    </row>
    <row r="167" spans="1:88" ht="12.75" customHeight="1">
      <c r="A167" s="99"/>
      <c r="B167" s="99"/>
      <c r="C167" s="9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CB167" s="1"/>
      <c r="CC167" s="1"/>
      <c r="CD167" s="1"/>
      <c r="CE167" s="1"/>
      <c r="CF167" s="1"/>
      <c r="CG167" s="1"/>
      <c r="CH167" s="1"/>
      <c r="CI167" s="1"/>
      <c r="CJ167" s="1"/>
    </row>
    <row r="168" spans="1:88" ht="12.75" customHeight="1">
      <c r="A168" s="99"/>
      <c r="B168" s="99"/>
      <c r="C168" s="9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CB168" s="1"/>
      <c r="CC168" s="1"/>
      <c r="CD168" s="1"/>
      <c r="CE168" s="1"/>
      <c r="CF168" s="1"/>
      <c r="CG168" s="1"/>
      <c r="CH168" s="1"/>
      <c r="CI168" s="1"/>
      <c r="CJ168" s="1"/>
    </row>
    <row r="169" spans="1:88" ht="12.75" customHeight="1">
      <c r="A169" s="99"/>
      <c r="B169" s="99"/>
      <c r="C169" s="9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CB169" s="1"/>
      <c r="CC169" s="1"/>
      <c r="CD169" s="1"/>
      <c r="CE169" s="1"/>
      <c r="CF169" s="1"/>
      <c r="CG169" s="1"/>
      <c r="CH169" s="1"/>
      <c r="CI169" s="1"/>
      <c r="CJ169" s="1"/>
    </row>
    <row r="170" spans="1:88" ht="12.75" customHeight="1">
      <c r="A170" s="99"/>
      <c r="B170" s="99"/>
      <c r="C170" s="99"/>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CB170" s="1"/>
      <c r="CC170" s="1"/>
      <c r="CD170" s="1"/>
      <c r="CE170" s="1"/>
      <c r="CF170" s="1"/>
      <c r="CG170" s="1"/>
      <c r="CH170" s="1"/>
      <c r="CI170" s="1"/>
      <c r="CJ170" s="1"/>
    </row>
    <row r="171" spans="1:88" ht="12.75" customHeight="1">
      <c r="A171" s="99"/>
      <c r="B171" s="99"/>
      <c r="C171" s="99"/>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CB171" s="1"/>
      <c r="CC171" s="1"/>
      <c r="CD171" s="1"/>
      <c r="CE171" s="1"/>
      <c r="CF171" s="1"/>
      <c r="CG171" s="1"/>
      <c r="CH171" s="1"/>
      <c r="CI171" s="1"/>
      <c r="CJ171" s="1"/>
    </row>
    <row r="172" spans="1:88" ht="12.75" customHeight="1">
      <c r="A172" s="99"/>
      <c r="B172" s="99"/>
      <c r="C172" s="99"/>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CB172" s="1"/>
      <c r="CC172" s="1"/>
      <c r="CD172" s="1"/>
      <c r="CE172" s="1"/>
      <c r="CF172" s="1"/>
      <c r="CG172" s="1"/>
      <c r="CH172" s="1"/>
      <c r="CI172" s="1"/>
      <c r="CJ172" s="1"/>
    </row>
    <row r="173" spans="1:88" ht="12.75" customHeight="1">
      <c r="A173" s="99"/>
      <c r="B173" s="99"/>
      <c r="C173" s="99"/>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CB173" s="1"/>
      <c r="CC173" s="1"/>
      <c r="CD173" s="1"/>
      <c r="CE173" s="1"/>
      <c r="CF173" s="1"/>
      <c r="CG173" s="1"/>
      <c r="CH173" s="1"/>
      <c r="CI173" s="1"/>
      <c r="CJ173" s="1"/>
    </row>
    <row r="174" spans="1:88" ht="12.75" customHeight="1">
      <c r="A174" s="99"/>
      <c r="B174" s="99"/>
      <c r="C174" s="99"/>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CB174" s="1"/>
      <c r="CC174" s="1"/>
      <c r="CD174" s="1"/>
      <c r="CE174" s="1"/>
      <c r="CF174" s="1"/>
      <c r="CG174" s="1"/>
      <c r="CH174" s="1"/>
      <c r="CI174" s="1"/>
      <c r="CJ174" s="1"/>
    </row>
    <row r="175" spans="1:88" ht="12.75" customHeight="1">
      <c r="A175" s="99"/>
      <c r="B175" s="99"/>
      <c r="C175" s="99"/>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CB175" s="1"/>
      <c r="CC175" s="1"/>
      <c r="CD175" s="1"/>
      <c r="CE175" s="1"/>
      <c r="CF175" s="1"/>
      <c r="CG175" s="1"/>
      <c r="CH175" s="1"/>
      <c r="CI175" s="1"/>
      <c r="CJ175" s="1"/>
    </row>
    <row r="176" spans="1:88" ht="12.75" customHeight="1">
      <c r="A176" s="99"/>
      <c r="B176" s="99"/>
      <c r="C176" s="99"/>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CB176" s="1"/>
      <c r="CC176" s="1"/>
      <c r="CD176" s="1"/>
      <c r="CE176" s="1"/>
      <c r="CF176" s="1"/>
      <c r="CG176" s="1"/>
      <c r="CH176" s="1"/>
      <c r="CI176" s="1"/>
      <c r="CJ176" s="1"/>
    </row>
    <row r="177" spans="1:88" ht="12.75" customHeight="1">
      <c r="A177" s="99"/>
      <c r="B177" s="99"/>
      <c r="C177" s="99"/>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CB177" s="1"/>
      <c r="CC177" s="1"/>
      <c r="CD177" s="1"/>
      <c r="CE177" s="1"/>
      <c r="CF177" s="1"/>
      <c r="CG177" s="1"/>
      <c r="CH177" s="1"/>
      <c r="CI177" s="1"/>
      <c r="CJ177" s="1"/>
    </row>
    <row r="178" spans="1:88" ht="12.75" customHeight="1">
      <c r="A178" s="99"/>
      <c r="B178" s="99"/>
      <c r="C178" s="99"/>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CB178" s="1"/>
      <c r="CC178" s="1"/>
      <c r="CD178" s="1"/>
      <c r="CE178" s="1"/>
      <c r="CF178" s="1"/>
      <c r="CG178" s="1"/>
      <c r="CH178" s="1"/>
      <c r="CI178" s="1"/>
      <c r="CJ178" s="1"/>
    </row>
    <row r="179" spans="1:88" ht="12.75" customHeight="1">
      <c r="A179" s="99"/>
      <c r="B179" s="99"/>
      <c r="C179" s="99"/>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CB179" s="1"/>
      <c r="CC179" s="1"/>
      <c r="CD179" s="1"/>
      <c r="CE179" s="1"/>
      <c r="CF179" s="1"/>
      <c r="CG179" s="1"/>
      <c r="CH179" s="1"/>
      <c r="CI179" s="1"/>
      <c r="CJ179" s="1"/>
    </row>
    <row r="180" spans="1:88" ht="12.75" customHeight="1">
      <c r="A180" s="99"/>
      <c r="B180" s="99"/>
      <c r="C180" s="99"/>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CB180" s="1"/>
      <c r="CC180" s="1"/>
      <c r="CD180" s="1"/>
      <c r="CE180" s="1"/>
      <c r="CF180" s="1"/>
      <c r="CG180" s="1"/>
      <c r="CH180" s="1"/>
      <c r="CI180" s="1"/>
      <c r="CJ180" s="1"/>
    </row>
    <row r="181" spans="1:88" ht="12.75" customHeight="1">
      <c r="A181" s="99"/>
      <c r="B181" s="99"/>
      <c r="C181" s="99"/>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CB181" s="1"/>
      <c r="CC181" s="1"/>
      <c r="CD181" s="1"/>
      <c r="CE181" s="1"/>
      <c r="CF181" s="1"/>
      <c r="CG181" s="1"/>
      <c r="CH181" s="1"/>
      <c r="CI181" s="1"/>
      <c r="CJ181" s="1"/>
    </row>
    <row r="182" spans="1:88" ht="12.75" customHeight="1">
      <c r="A182" s="99"/>
      <c r="B182" s="99"/>
      <c r="C182" s="99"/>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CB182" s="1"/>
      <c r="CC182" s="1"/>
      <c r="CD182" s="1"/>
      <c r="CE182" s="1"/>
      <c r="CF182" s="1"/>
      <c r="CG182" s="1"/>
      <c r="CH182" s="1"/>
      <c r="CI182" s="1"/>
      <c r="CJ182" s="1"/>
    </row>
    <row r="183" spans="1:88" ht="12.75" customHeight="1">
      <c r="A183" s="99"/>
      <c r="B183" s="99"/>
      <c r="C183" s="99"/>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CB183" s="1"/>
      <c r="CC183" s="1"/>
      <c r="CD183" s="1"/>
      <c r="CE183" s="1"/>
      <c r="CF183" s="1"/>
      <c r="CG183" s="1"/>
      <c r="CH183" s="1"/>
      <c r="CI183" s="1"/>
      <c r="CJ183" s="1"/>
    </row>
    <row r="184" spans="1:88" ht="12.75" customHeight="1">
      <c r="A184" s="99"/>
      <c r="B184" s="99"/>
      <c r="C184" s="99"/>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CB184" s="1"/>
      <c r="CC184" s="1"/>
      <c r="CD184" s="1"/>
      <c r="CE184" s="1"/>
      <c r="CF184" s="1"/>
      <c r="CG184" s="1"/>
      <c r="CH184" s="1"/>
      <c r="CI184" s="1"/>
      <c r="CJ184" s="1"/>
    </row>
    <row r="185" spans="1:88" ht="12.75" customHeight="1">
      <c r="A185" s="99"/>
      <c r="B185" s="99"/>
      <c r="C185" s="99"/>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CB185" s="1"/>
      <c r="CC185" s="1"/>
      <c r="CD185" s="1"/>
      <c r="CE185" s="1"/>
      <c r="CF185" s="1"/>
      <c r="CG185" s="1"/>
      <c r="CH185" s="1"/>
      <c r="CI185" s="1"/>
      <c r="CJ185" s="1"/>
    </row>
    <row r="186" spans="1:88" ht="12.75" customHeight="1">
      <c r="A186" s="99"/>
      <c r="B186" s="99"/>
      <c r="C186" s="99"/>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CB186" s="1"/>
      <c r="CC186" s="1"/>
      <c r="CD186" s="1"/>
      <c r="CE186" s="1"/>
      <c r="CF186" s="1"/>
      <c r="CG186" s="1"/>
      <c r="CH186" s="1"/>
      <c r="CI186" s="1"/>
      <c r="CJ186" s="1"/>
    </row>
    <row r="187" spans="1:88" ht="12.75" customHeight="1">
      <c r="A187" s="99"/>
      <c r="B187" s="99"/>
      <c r="C187" s="99"/>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CB187" s="1"/>
      <c r="CC187" s="1"/>
      <c r="CD187" s="1"/>
      <c r="CE187" s="1"/>
      <c r="CF187" s="1"/>
      <c r="CG187" s="1"/>
      <c r="CH187" s="1"/>
      <c r="CI187" s="1"/>
      <c r="CJ187" s="1"/>
    </row>
    <row r="188" spans="1:88" ht="12.75" customHeight="1">
      <c r="A188" s="99"/>
      <c r="B188" s="99"/>
      <c r="C188" s="99"/>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CB188" s="1"/>
      <c r="CC188" s="1"/>
      <c r="CD188" s="1"/>
      <c r="CE188" s="1"/>
      <c r="CF188" s="1"/>
      <c r="CG188" s="1"/>
      <c r="CH188" s="1"/>
      <c r="CI188" s="1"/>
      <c r="CJ188" s="1"/>
    </row>
    <row r="189" spans="1:88" ht="12.75" customHeight="1">
      <c r="A189" s="99"/>
      <c r="B189" s="99"/>
      <c r="C189" s="99"/>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CB189" s="1"/>
      <c r="CC189" s="1"/>
      <c r="CD189" s="1"/>
      <c r="CE189" s="1"/>
      <c r="CF189" s="1"/>
      <c r="CG189" s="1"/>
      <c r="CH189" s="1"/>
      <c r="CI189" s="1"/>
      <c r="CJ189" s="1"/>
    </row>
    <row r="190" spans="1:88" ht="12.75" customHeight="1">
      <c r="A190" s="99"/>
      <c r="B190" s="99"/>
      <c r="C190" s="99"/>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CB190" s="1"/>
      <c r="CC190" s="1"/>
      <c r="CD190" s="1"/>
      <c r="CE190" s="1"/>
      <c r="CF190" s="1"/>
      <c r="CG190" s="1"/>
      <c r="CH190" s="1"/>
      <c r="CI190" s="1"/>
      <c r="CJ190" s="1"/>
    </row>
    <row r="191" spans="1:88" ht="12.75" customHeight="1">
      <c r="A191" s="99"/>
      <c r="B191" s="99"/>
      <c r="C191" s="99"/>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CB191" s="1"/>
      <c r="CC191" s="1"/>
      <c r="CD191" s="1"/>
      <c r="CE191" s="1"/>
      <c r="CF191" s="1"/>
      <c r="CG191" s="1"/>
      <c r="CH191" s="1"/>
      <c r="CI191" s="1"/>
      <c r="CJ191" s="1"/>
    </row>
    <row r="192" spans="1:88" ht="12.75" customHeight="1">
      <c r="A192" s="99"/>
      <c r="B192" s="99"/>
      <c r="C192" s="99"/>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CB192" s="1"/>
      <c r="CC192" s="1"/>
      <c r="CD192" s="1"/>
      <c r="CE192" s="1"/>
      <c r="CF192" s="1"/>
      <c r="CG192" s="1"/>
      <c r="CH192" s="1"/>
      <c r="CI192" s="1"/>
      <c r="CJ192" s="1"/>
    </row>
    <row r="193" spans="1:88" ht="12.75" customHeight="1">
      <c r="A193" s="99"/>
      <c r="B193" s="99"/>
      <c r="C193" s="9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CB193" s="1"/>
      <c r="CC193" s="1"/>
      <c r="CD193" s="1"/>
      <c r="CE193" s="1"/>
      <c r="CF193" s="1"/>
      <c r="CG193" s="1"/>
      <c r="CH193" s="1"/>
      <c r="CI193" s="1"/>
      <c r="CJ193" s="1"/>
    </row>
    <row r="194" spans="1:88" ht="12.75" customHeight="1">
      <c r="A194" s="99"/>
      <c r="B194" s="99"/>
      <c r="C194" s="99"/>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CB194" s="1"/>
      <c r="CC194" s="1"/>
      <c r="CD194" s="1"/>
      <c r="CE194" s="1"/>
      <c r="CF194" s="1"/>
      <c r="CG194" s="1"/>
      <c r="CH194" s="1"/>
      <c r="CI194" s="1"/>
      <c r="CJ194" s="1"/>
    </row>
    <row r="195" spans="1:88" ht="12.75" customHeight="1">
      <c r="A195" s="99"/>
      <c r="B195" s="99"/>
      <c r="C195" s="99"/>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CB195" s="1"/>
      <c r="CC195" s="1"/>
      <c r="CD195" s="1"/>
      <c r="CE195" s="1"/>
      <c r="CF195" s="1"/>
      <c r="CG195" s="1"/>
      <c r="CH195" s="1"/>
      <c r="CI195" s="1"/>
      <c r="CJ195" s="1"/>
    </row>
    <row r="196" spans="1:88" ht="12.75" customHeight="1">
      <c r="A196" s="99"/>
      <c r="B196" s="99"/>
      <c r="C196" s="99"/>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CB196" s="1"/>
      <c r="CC196" s="1"/>
      <c r="CD196" s="1"/>
      <c r="CE196" s="1"/>
      <c r="CF196" s="1"/>
      <c r="CG196" s="1"/>
      <c r="CH196" s="1"/>
      <c r="CI196" s="1"/>
      <c r="CJ196" s="1"/>
    </row>
    <row r="197" spans="1:88" ht="12.75" customHeight="1">
      <c r="A197" s="99"/>
      <c r="B197" s="99"/>
      <c r="C197" s="99"/>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CB197" s="1"/>
      <c r="CC197" s="1"/>
      <c r="CD197" s="1"/>
      <c r="CE197" s="1"/>
      <c r="CF197" s="1"/>
      <c r="CG197" s="1"/>
      <c r="CH197" s="1"/>
      <c r="CI197" s="1"/>
      <c r="CJ197" s="1"/>
    </row>
    <row r="198" spans="1:88" ht="12.75" customHeight="1">
      <c r="A198" s="99"/>
      <c r="B198" s="99"/>
      <c r="C198" s="99"/>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CB198" s="1"/>
      <c r="CC198" s="1"/>
      <c r="CD198" s="1"/>
      <c r="CE198" s="1"/>
      <c r="CF198" s="1"/>
      <c r="CG198" s="1"/>
      <c r="CH198" s="1"/>
      <c r="CI198" s="1"/>
      <c r="CJ198" s="1"/>
    </row>
    <row r="199" spans="1:88" ht="12.75" customHeight="1">
      <c r="A199" s="99"/>
      <c r="B199" s="99"/>
      <c r="C199" s="99"/>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CB199" s="1"/>
      <c r="CC199" s="1"/>
      <c r="CD199" s="1"/>
      <c r="CE199" s="1"/>
      <c r="CF199" s="1"/>
      <c r="CG199" s="1"/>
      <c r="CH199" s="1"/>
      <c r="CI199" s="1"/>
      <c r="CJ199" s="1"/>
    </row>
    <row r="200" spans="1:88" ht="12.75" customHeight="1">
      <c r="A200" s="99"/>
      <c r="B200" s="99"/>
      <c r="C200" s="99"/>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CB200" s="1"/>
      <c r="CC200" s="1"/>
      <c r="CD200" s="1"/>
      <c r="CE200" s="1"/>
      <c r="CF200" s="1"/>
      <c r="CG200" s="1"/>
      <c r="CH200" s="1"/>
      <c r="CI200" s="1"/>
      <c r="CJ200" s="1"/>
    </row>
    <row r="201" spans="1:88" ht="12.75" customHeight="1">
      <c r="A201" s="99"/>
      <c r="B201" s="99"/>
      <c r="C201" s="99"/>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CB201" s="1"/>
      <c r="CC201" s="1"/>
      <c r="CD201" s="1"/>
      <c r="CE201" s="1"/>
      <c r="CF201" s="1"/>
      <c r="CG201" s="1"/>
      <c r="CH201" s="1"/>
      <c r="CI201" s="1"/>
      <c r="CJ201" s="1"/>
    </row>
    <row r="202" spans="1:88" ht="12.75" customHeight="1">
      <c r="A202" s="99"/>
      <c r="B202" s="99"/>
      <c r="C202" s="99"/>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CB202" s="1"/>
      <c r="CC202" s="1"/>
      <c r="CD202" s="1"/>
      <c r="CE202" s="1"/>
      <c r="CF202" s="1"/>
      <c r="CG202" s="1"/>
      <c r="CH202" s="1"/>
      <c r="CI202" s="1"/>
      <c r="CJ202" s="1"/>
    </row>
    <row r="203" spans="1:88" ht="12.75" customHeight="1">
      <c r="A203" s="99"/>
      <c r="B203" s="99"/>
      <c r="C203" s="99"/>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CB203" s="1"/>
      <c r="CC203" s="1"/>
      <c r="CD203" s="1"/>
      <c r="CE203" s="1"/>
      <c r="CF203" s="1"/>
      <c r="CG203" s="1"/>
      <c r="CH203" s="1"/>
      <c r="CI203" s="1"/>
      <c r="CJ203" s="1"/>
    </row>
    <row r="204" spans="1:88" ht="12.75" customHeight="1">
      <c r="A204" s="99"/>
      <c r="B204" s="99"/>
      <c r="C204" s="99"/>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CB204" s="1"/>
      <c r="CC204" s="1"/>
      <c r="CD204" s="1"/>
      <c r="CE204" s="1"/>
      <c r="CF204" s="1"/>
      <c r="CG204" s="1"/>
      <c r="CH204" s="1"/>
      <c r="CI204" s="1"/>
      <c r="CJ204" s="1"/>
    </row>
    <row r="205" spans="1:88" ht="12.75" customHeight="1">
      <c r="A205" s="99"/>
      <c r="B205" s="99"/>
      <c r="C205" s="99"/>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CB205" s="1"/>
      <c r="CC205" s="1"/>
      <c r="CD205" s="1"/>
      <c r="CE205" s="1"/>
      <c r="CF205" s="1"/>
      <c r="CG205" s="1"/>
      <c r="CH205" s="1"/>
      <c r="CI205" s="1"/>
      <c r="CJ205" s="1"/>
    </row>
    <row r="206" spans="1:88" ht="12.75" customHeight="1">
      <c r="A206" s="99"/>
      <c r="B206" s="99"/>
      <c r="C206" s="99"/>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CB206" s="1"/>
      <c r="CC206" s="1"/>
      <c r="CD206" s="1"/>
      <c r="CE206" s="1"/>
      <c r="CF206" s="1"/>
      <c r="CG206" s="1"/>
      <c r="CH206" s="1"/>
      <c r="CI206" s="1"/>
      <c r="CJ206" s="1"/>
    </row>
    <row r="207" spans="1:88" ht="12.75" customHeight="1">
      <c r="A207" s="99"/>
      <c r="B207" s="99"/>
      <c r="C207" s="99"/>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CB207" s="1"/>
      <c r="CC207" s="1"/>
      <c r="CD207" s="1"/>
      <c r="CE207" s="1"/>
      <c r="CF207" s="1"/>
      <c r="CG207" s="1"/>
      <c r="CH207" s="1"/>
      <c r="CI207" s="1"/>
      <c r="CJ207" s="1"/>
    </row>
    <row r="208" spans="1:88" ht="12.75" customHeight="1">
      <c r="A208" s="99"/>
      <c r="B208" s="99"/>
      <c r="C208" s="99"/>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CB208" s="1"/>
      <c r="CC208" s="1"/>
      <c r="CD208" s="1"/>
      <c r="CE208" s="1"/>
      <c r="CF208" s="1"/>
      <c r="CG208" s="1"/>
      <c r="CH208" s="1"/>
      <c r="CI208" s="1"/>
      <c r="CJ208" s="1"/>
    </row>
    <row r="209" spans="1:88" ht="12.75" customHeight="1">
      <c r="A209" s="99"/>
      <c r="B209" s="99"/>
      <c r="C209" s="9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CB209" s="1"/>
      <c r="CC209" s="1"/>
      <c r="CD209" s="1"/>
      <c r="CE209" s="1"/>
      <c r="CF209" s="1"/>
      <c r="CG209" s="1"/>
      <c r="CH209" s="1"/>
      <c r="CI209" s="1"/>
      <c r="CJ209" s="1"/>
    </row>
    <row r="210" spans="1:88" ht="12.75" customHeight="1">
      <c r="A210" s="99"/>
      <c r="B210" s="99"/>
      <c r="C210" s="9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CB210" s="1"/>
      <c r="CC210" s="1"/>
      <c r="CD210" s="1"/>
      <c r="CE210" s="1"/>
      <c r="CF210" s="1"/>
      <c r="CG210" s="1"/>
      <c r="CH210" s="1"/>
      <c r="CI210" s="1"/>
      <c r="CJ210" s="1"/>
    </row>
    <row r="211" spans="1:88" ht="12.75" customHeight="1">
      <c r="A211" s="99"/>
      <c r="B211" s="99"/>
      <c r="C211" s="99"/>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CB211" s="1"/>
      <c r="CC211" s="1"/>
      <c r="CD211" s="1"/>
      <c r="CE211" s="1"/>
      <c r="CF211" s="1"/>
      <c r="CG211" s="1"/>
      <c r="CH211" s="1"/>
      <c r="CI211" s="1"/>
      <c r="CJ211" s="1"/>
    </row>
    <row r="212" spans="1:88" ht="12.75" customHeight="1">
      <c r="A212" s="99"/>
      <c r="B212" s="99"/>
      <c r="C212" s="99"/>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CB212" s="1"/>
      <c r="CC212" s="1"/>
      <c r="CD212" s="1"/>
      <c r="CE212" s="1"/>
      <c r="CF212" s="1"/>
      <c r="CG212" s="1"/>
      <c r="CH212" s="1"/>
      <c r="CI212" s="1"/>
      <c r="CJ212" s="1"/>
    </row>
    <row r="213" spans="1:88" ht="12.75" customHeight="1">
      <c r="A213" s="99"/>
      <c r="B213" s="99"/>
      <c r="C213" s="99"/>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CB213" s="1"/>
      <c r="CC213" s="1"/>
      <c r="CD213" s="1"/>
      <c r="CE213" s="1"/>
      <c r="CF213" s="1"/>
      <c r="CG213" s="1"/>
      <c r="CH213" s="1"/>
      <c r="CI213" s="1"/>
      <c r="CJ213" s="1"/>
    </row>
    <row r="214" spans="1:88" ht="12.75" customHeight="1">
      <c r="A214" s="99"/>
      <c r="B214" s="99"/>
      <c r="C214" s="99"/>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CB214" s="1"/>
      <c r="CC214" s="1"/>
      <c r="CD214" s="1"/>
      <c r="CE214" s="1"/>
      <c r="CF214" s="1"/>
      <c r="CG214" s="1"/>
      <c r="CH214" s="1"/>
      <c r="CI214" s="1"/>
      <c r="CJ214" s="1"/>
    </row>
    <row r="215" spans="1:88" ht="12.75" customHeight="1">
      <c r="A215" s="99"/>
      <c r="B215" s="99"/>
      <c r="C215" s="99"/>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CB215" s="1"/>
      <c r="CC215" s="1"/>
      <c r="CD215" s="1"/>
      <c r="CE215" s="1"/>
      <c r="CF215" s="1"/>
      <c r="CG215" s="1"/>
      <c r="CH215" s="1"/>
      <c r="CI215" s="1"/>
      <c r="CJ215" s="1"/>
    </row>
    <row r="216" spans="1:88" ht="12.75" customHeight="1">
      <c r="A216" s="99"/>
      <c r="B216" s="99"/>
      <c r="C216" s="99"/>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CB216" s="1"/>
      <c r="CC216" s="1"/>
      <c r="CD216" s="1"/>
      <c r="CE216" s="1"/>
      <c r="CF216" s="1"/>
      <c r="CG216" s="1"/>
      <c r="CH216" s="1"/>
      <c r="CI216" s="1"/>
      <c r="CJ216" s="1"/>
    </row>
    <row r="217" spans="1:88" ht="12.75" customHeight="1">
      <c r="A217" s="99"/>
      <c r="B217" s="99"/>
      <c r="C217" s="99"/>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CB217" s="1"/>
      <c r="CC217" s="1"/>
      <c r="CD217" s="1"/>
      <c r="CE217" s="1"/>
      <c r="CF217" s="1"/>
      <c r="CG217" s="1"/>
      <c r="CH217" s="1"/>
      <c r="CI217" s="1"/>
      <c r="CJ217" s="1"/>
    </row>
    <row r="218" spans="1:88" ht="12.75" customHeight="1">
      <c r="A218" s="99"/>
      <c r="B218" s="99"/>
      <c r="C218" s="9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CB218" s="1"/>
      <c r="CC218" s="1"/>
      <c r="CD218" s="1"/>
      <c r="CE218" s="1"/>
      <c r="CF218" s="1"/>
      <c r="CG218" s="1"/>
      <c r="CH218" s="1"/>
      <c r="CI218" s="1"/>
      <c r="CJ218" s="1"/>
    </row>
    <row r="219" spans="1:88" ht="12.75" customHeight="1">
      <c r="A219" s="99"/>
      <c r="B219" s="99"/>
      <c r="C219" s="9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CB219" s="1"/>
      <c r="CC219" s="1"/>
      <c r="CD219" s="1"/>
      <c r="CE219" s="1"/>
      <c r="CF219" s="1"/>
      <c r="CG219" s="1"/>
      <c r="CH219" s="1"/>
      <c r="CI219" s="1"/>
      <c r="CJ219" s="1"/>
    </row>
    <row r="220" spans="1:88" ht="12.75" customHeight="1">
      <c r="A220" s="99"/>
      <c r="B220" s="99"/>
      <c r="C220" s="9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CB220" s="1"/>
      <c r="CC220" s="1"/>
      <c r="CD220" s="1"/>
      <c r="CE220" s="1"/>
      <c r="CF220" s="1"/>
      <c r="CG220" s="1"/>
      <c r="CH220" s="1"/>
      <c r="CI220" s="1"/>
      <c r="CJ220" s="1"/>
    </row>
    <row r="221" spans="1:88" ht="12.75" customHeight="1">
      <c r="A221" s="99"/>
      <c r="B221" s="99"/>
      <c r="C221" s="9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CB221" s="1"/>
      <c r="CC221" s="1"/>
      <c r="CD221" s="1"/>
      <c r="CE221" s="1"/>
      <c r="CF221" s="1"/>
      <c r="CG221" s="1"/>
      <c r="CH221" s="1"/>
      <c r="CI221" s="1"/>
      <c r="CJ221" s="1"/>
    </row>
    <row r="222" spans="1:88" ht="12.75" customHeight="1">
      <c r="A222" s="99"/>
      <c r="B222" s="99"/>
      <c r="C222" s="9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CB222" s="1"/>
      <c r="CC222" s="1"/>
      <c r="CD222" s="1"/>
      <c r="CE222" s="1"/>
      <c r="CF222" s="1"/>
      <c r="CG222" s="1"/>
      <c r="CH222" s="1"/>
      <c r="CI222" s="1"/>
      <c r="CJ222" s="1"/>
    </row>
    <row r="223" spans="1:88" ht="12.75" customHeight="1">
      <c r="A223" s="99"/>
      <c r="B223" s="99"/>
      <c r="C223" s="9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CB223" s="1"/>
      <c r="CC223" s="1"/>
      <c r="CD223" s="1"/>
      <c r="CE223" s="1"/>
      <c r="CF223" s="1"/>
      <c r="CG223" s="1"/>
      <c r="CH223" s="1"/>
      <c r="CI223" s="1"/>
      <c r="CJ223" s="1"/>
    </row>
    <row r="224" spans="1:88" ht="12.75" customHeight="1">
      <c r="A224" s="99"/>
      <c r="B224" s="99"/>
      <c r="C224" s="9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CB224" s="1"/>
      <c r="CC224" s="1"/>
      <c r="CD224" s="1"/>
      <c r="CE224" s="1"/>
      <c r="CF224" s="1"/>
      <c r="CG224" s="1"/>
      <c r="CH224" s="1"/>
      <c r="CI224" s="1"/>
      <c r="CJ224" s="1"/>
    </row>
    <row r="225" spans="1:88" ht="12.75" customHeight="1">
      <c r="A225" s="99"/>
      <c r="B225" s="99"/>
      <c r="C225" s="99"/>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CB225" s="1"/>
      <c r="CC225" s="1"/>
      <c r="CD225" s="1"/>
      <c r="CE225" s="1"/>
      <c r="CF225" s="1"/>
      <c r="CG225" s="1"/>
      <c r="CH225" s="1"/>
      <c r="CI225" s="1"/>
      <c r="CJ225" s="1"/>
    </row>
    <row r="226" spans="1:88" ht="12.75" customHeight="1">
      <c r="A226" s="99"/>
      <c r="B226" s="99"/>
      <c r="C226" s="9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CB226" s="1"/>
      <c r="CC226" s="1"/>
      <c r="CD226" s="1"/>
      <c r="CE226" s="1"/>
      <c r="CF226" s="1"/>
      <c r="CG226" s="1"/>
      <c r="CH226" s="1"/>
      <c r="CI226" s="1"/>
      <c r="CJ226" s="1"/>
    </row>
    <row r="227" spans="1:88" ht="12.75" customHeight="1">
      <c r="A227" s="99"/>
      <c r="B227" s="99"/>
      <c r="C227" s="99"/>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CB227" s="1"/>
      <c r="CC227" s="1"/>
      <c r="CD227" s="1"/>
      <c r="CE227" s="1"/>
      <c r="CF227" s="1"/>
      <c r="CG227" s="1"/>
      <c r="CH227" s="1"/>
      <c r="CI227" s="1"/>
      <c r="CJ227" s="1"/>
    </row>
    <row r="228" spans="1:88" ht="12.75" customHeight="1">
      <c r="A228" s="99"/>
      <c r="B228" s="99"/>
      <c r="C228" s="99"/>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CB228" s="1"/>
      <c r="CC228" s="1"/>
      <c r="CD228" s="1"/>
      <c r="CE228" s="1"/>
      <c r="CF228" s="1"/>
      <c r="CG228" s="1"/>
      <c r="CH228" s="1"/>
      <c r="CI228" s="1"/>
      <c r="CJ228" s="1"/>
    </row>
    <row r="229" spans="1:88" ht="12.75" customHeight="1">
      <c r="A229" s="99"/>
      <c r="B229" s="99"/>
      <c r="C229" s="99"/>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CB229" s="1"/>
      <c r="CC229" s="1"/>
      <c r="CD229" s="1"/>
      <c r="CE229" s="1"/>
      <c r="CF229" s="1"/>
      <c r="CG229" s="1"/>
      <c r="CH229" s="1"/>
      <c r="CI229" s="1"/>
      <c r="CJ229" s="1"/>
    </row>
    <row r="230" spans="1:88" ht="12.75" customHeight="1">
      <c r="A230" s="99"/>
      <c r="B230" s="99"/>
      <c r="C230" s="99"/>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CB230" s="1"/>
      <c r="CC230" s="1"/>
      <c r="CD230" s="1"/>
      <c r="CE230" s="1"/>
      <c r="CF230" s="1"/>
      <c r="CG230" s="1"/>
      <c r="CH230" s="1"/>
      <c r="CI230" s="1"/>
      <c r="CJ230" s="1"/>
    </row>
    <row r="231" spans="1:88" ht="12.75" customHeight="1">
      <c r="A231" s="99"/>
      <c r="B231" s="99"/>
      <c r="C231" s="99"/>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CB231" s="1"/>
      <c r="CC231" s="1"/>
      <c r="CD231" s="1"/>
      <c r="CE231" s="1"/>
      <c r="CF231" s="1"/>
      <c r="CG231" s="1"/>
      <c r="CH231" s="1"/>
      <c r="CI231" s="1"/>
      <c r="CJ231" s="1"/>
    </row>
    <row r="232" spans="1:88" ht="12.75" customHeight="1">
      <c r="A232" s="99"/>
      <c r="B232" s="99"/>
      <c r="C232" s="99"/>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CB232" s="1"/>
      <c r="CC232" s="1"/>
      <c r="CD232" s="1"/>
      <c r="CE232" s="1"/>
      <c r="CF232" s="1"/>
      <c r="CG232" s="1"/>
      <c r="CH232" s="1"/>
      <c r="CI232" s="1"/>
      <c r="CJ232" s="1"/>
    </row>
    <row r="233" spans="1:88" ht="12.75" customHeight="1">
      <c r="A233" s="99"/>
      <c r="B233" s="99"/>
      <c r="C233" s="99"/>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CB233" s="1"/>
      <c r="CC233" s="1"/>
      <c r="CD233" s="1"/>
      <c r="CE233" s="1"/>
      <c r="CF233" s="1"/>
      <c r="CG233" s="1"/>
      <c r="CH233" s="1"/>
      <c r="CI233" s="1"/>
      <c r="CJ233" s="1"/>
    </row>
    <row r="234" spans="1:88" ht="12.75" customHeight="1">
      <c r="A234" s="99"/>
      <c r="B234" s="99"/>
      <c r="C234" s="99"/>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CB234" s="1"/>
      <c r="CC234" s="1"/>
      <c r="CD234" s="1"/>
      <c r="CE234" s="1"/>
      <c r="CF234" s="1"/>
      <c r="CG234" s="1"/>
      <c r="CH234" s="1"/>
      <c r="CI234" s="1"/>
      <c r="CJ234" s="1"/>
    </row>
    <row r="235" spans="1:88" ht="12.75" customHeight="1">
      <c r="A235" s="99"/>
      <c r="B235" s="99"/>
      <c r="C235" s="99"/>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CB235" s="1"/>
      <c r="CC235" s="1"/>
      <c r="CD235" s="1"/>
      <c r="CE235" s="1"/>
      <c r="CF235" s="1"/>
      <c r="CG235" s="1"/>
      <c r="CH235" s="1"/>
      <c r="CI235" s="1"/>
      <c r="CJ235" s="1"/>
    </row>
    <row r="236" spans="1:88" ht="12.75" customHeight="1">
      <c r="A236" s="99"/>
      <c r="B236" s="99"/>
      <c r="C236" s="99"/>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CB236" s="1"/>
      <c r="CC236" s="1"/>
      <c r="CD236" s="1"/>
      <c r="CE236" s="1"/>
      <c r="CF236" s="1"/>
      <c r="CG236" s="1"/>
      <c r="CH236" s="1"/>
      <c r="CI236" s="1"/>
      <c r="CJ236" s="1"/>
    </row>
    <row r="237" spans="1:88" ht="12.75" customHeight="1">
      <c r="A237" s="99"/>
      <c r="B237" s="99"/>
      <c r="C237" s="99"/>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CB237" s="1"/>
      <c r="CC237" s="1"/>
      <c r="CD237" s="1"/>
      <c r="CE237" s="1"/>
      <c r="CF237" s="1"/>
      <c r="CG237" s="1"/>
      <c r="CH237" s="1"/>
      <c r="CI237" s="1"/>
      <c r="CJ237" s="1"/>
    </row>
    <row r="238" spans="1:88" ht="12.75" customHeight="1">
      <c r="A238" s="99"/>
      <c r="B238" s="99"/>
      <c r="C238" s="99"/>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CB238" s="1"/>
      <c r="CC238" s="1"/>
      <c r="CD238" s="1"/>
      <c r="CE238" s="1"/>
      <c r="CF238" s="1"/>
      <c r="CG238" s="1"/>
      <c r="CH238" s="1"/>
      <c r="CI238" s="1"/>
      <c r="CJ238" s="1"/>
    </row>
    <row r="239" spans="1:88" ht="12.75" customHeight="1">
      <c r="A239" s="99"/>
      <c r="B239" s="99"/>
      <c r="C239" s="99"/>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CB239" s="1"/>
      <c r="CC239" s="1"/>
      <c r="CD239" s="1"/>
      <c r="CE239" s="1"/>
      <c r="CF239" s="1"/>
      <c r="CG239" s="1"/>
      <c r="CH239" s="1"/>
      <c r="CI239" s="1"/>
      <c r="CJ239" s="1"/>
    </row>
    <row r="240" spans="1:88" ht="12.75" customHeight="1">
      <c r="A240" s="99"/>
      <c r="B240" s="99"/>
      <c r="C240" s="99"/>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CB240" s="1"/>
      <c r="CC240" s="1"/>
      <c r="CD240" s="1"/>
      <c r="CE240" s="1"/>
      <c r="CF240" s="1"/>
      <c r="CG240" s="1"/>
      <c r="CH240" s="1"/>
      <c r="CI240" s="1"/>
      <c r="CJ240" s="1"/>
    </row>
    <row r="241" spans="1:88" ht="12.75" customHeight="1">
      <c r="A241" s="99"/>
      <c r="B241" s="99"/>
      <c r="C241" s="99"/>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CB241" s="1"/>
      <c r="CC241" s="1"/>
      <c r="CD241" s="1"/>
      <c r="CE241" s="1"/>
      <c r="CF241" s="1"/>
      <c r="CG241" s="1"/>
      <c r="CH241" s="1"/>
      <c r="CI241" s="1"/>
      <c r="CJ241" s="1"/>
    </row>
    <row r="242" spans="1:88" ht="12.75" customHeight="1">
      <c r="A242" s="99"/>
      <c r="B242" s="99"/>
      <c r="C242" s="99"/>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CB242" s="1"/>
      <c r="CC242" s="1"/>
      <c r="CD242" s="1"/>
      <c r="CE242" s="1"/>
      <c r="CF242" s="1"/>
      <c r="CG242" s="1"/>
      <c r="CH242" s="1"/>
      <c r="CI242" s="1"/>
      <c r="CJ242" s="1"/>
    </row>
    <row r="243" spans="1:88" ht="12.75" customHeight="1">
      <c r="A243" s="99"/>
      <c r="B243" s="99"/>
      <c r="C243" s="99"/>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CB243" s="1"/>
      <c r="CC243" s="1"/>
      <c r="CD243" s="1"/>
      <c r="CE243" s="1"/>
      <c r="CF243" s="1"/>
      <c r="CG243" s="1"/>
      <c r="CH243" s="1"/>
      <c r="CI243" s="1"/>
      <c r="CJ243" s="1"/>
    </row>
    <row r="244" spans="1:88" ht="12.75" customHeight="1">
      <c r="A244" s="99"/>
      <c r="B244" s="99"/>
      <c r="C244" s="99"/>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CB244" s="1"/>
      <c r="CC244" s="1"/>
      <c r="CD244" s="1"/>
      <c r="CE244" s="1"/>
      <c r="CF244" s="1"/>
      <c r="CG244" s="1"/>
      <c r="CH244" s="1"/>
      <c r="CI244" s="1"/>
      <c r="CJ244" s="1"/>
    </row>
    <row r="245" spans="1:88" ht="12.75" customHeight="1">
      <c r="A245" s="99"/>
      <c r="B245" s="99"/>
      <c r="C245" s="99"/>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CB245" s="1"/>
      <c r="CC245" s="1"/>
      <c r="CD245" s="1"/>
      <c r="CE245" s="1"/>
      <c r="CF245" s="1"/>
      <c r="CG245" s="1"/>
      <c r="CH245" s="1"/>
      <c r="CI245" s="1"/>
      <c r="CJ245" s="1"/>
    </row>
    <row r="246" spans="1:88" ht="12.75" customHeight="1">
      <c r="A246" s="99"/>
      <c r="B246" s="99"/>
      <c r="C246" s="99"/>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CB246" s="1"/>
      <c r="CC246" s="1"/>
      <c r="CD246" s="1"/>
      <c r="CE246" s="1"/>
      <c r="CF246" s="1"/>
      <c r="CG246" s="1"/>
      <c r="CH246" s="1"/>
      <c r="CI246" s="1"/>
      <c r="CJ246" s="1"/>
    </row>
    <row r="247" spans="1:88" ht="12.75" customHeight="1">
      <c r="A247" s="99"/>
      <c r="B247" s="99"/>
      <c r="C247" s="99"/>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CB247" s="1"/>
      <c r="CC247" s="1"/>
      <c r="CD247" s="1"/>
      <c r="CE247" s="1"/>
      <c r="CF247" s="1"/>
      <c r="CG247" s="1"/>
      <c r="CH247" s="1"/>
      <c r="CI247" s="1"/>
      <c r="CJ247" s="1"/>
    </row>
    <row r="248" spans="1:88" ht="12.75" customHeight="1">
      <c r="A248" s="99"/>
      <c r="B248" s="99"/>
      <c r="C248" s="99"/>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CB248" s="1"/>
      <c r="CC248" s="1"/>
      <c r="CD248" s="1"/>
      <c r="CE248" s="1"/>
      <c r="CF248" s="1"/>
      <c r="CG248" s="1"/>
      <c r="CH248" s="1"/>
      <c r="CI248" s="1"/>
      <c r="CJ248" s="1"/>
    </row>
    <row r="249" spans="1:88" ht="12.75" customHeight="1">
      <c r="A249" s="99"/>
      <c r="B249" s="99"/>
      <c r="C249" s="99"/>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CB249" s="1"/>
      <c r="CC249" s="1"/>
      <c r="CD249" s="1"/>
      <c r="CE249" s="1"/>
      <c r="CF249" s="1"/>
      <c r="CG249" s="1"/>
      <c r="CH249" s="1"/>
      <c r="CI249" s="1"/>
      <c r="CJ249" s="1"/>
    </row>
    <row r="250" spans="1:88" ht="12.75" customHeight="1">
      <c r="A250" s="99"/>
      <c r="B250" s="99"/>
      <c r="C250" s="99"/>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CB250" s="1"/>
      <c r="CC250" s="1"/>
      <c r="CD250" s="1"/>
      <c r="CE250" s="1"/>
      <c r="CF250" s="1"/>
      <c r="CG250" s="1"/>
      <c r="CH250" s="1"/>
      <c r="CI250" s="1"/>
      <c r="CJ250" s="1"/>
    </row>
    <row r="251" spans="1:88" ht="12.75" customHeight="1">
      <c r="A251" s="99"/>
      <c r="B251" s="99"/>
      <c r="C251" s="99"/>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CB251" s="1"/>
      <c r="CC251" s="1"/>
      <c r="CD251" s="1"/>
      <c r="CE251" s="1"/>
      <c r="CF251" s="1"/>
      <c r="CG251" s="1"/>
      <c r="CH251" s="1"/>
      <c r="CI251" s="1"/>
      <c r="CJ251" s="1"/>
    </row>
    <row r="252" spans="1:88" ht="12.75" customHeight="1">
      <c r="A252" s="99"/>
      <c r="B252" s="99"/>
      <c r="C252" s="99"/>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CB252" s="1"/>
      <c r="CC252" s="1"/>
      <c r="CD252" s="1"/>
      <c r="CE252" s="1"/>
      <c r="CF252" s="1"/>
      <c r="CG252" s="1"/>
      <c r="CH252" s="1"/>
      <c r="CI252" s="1"/>
      <c r="CJ252" s="1"/>
    </row>
    <row r="253" spans="1:88" ht="12.75" customHeight="1">
      <c r="A253" s="99"/>
      <c r="B253" s="99"/>
      <c r="C253" s="99"/>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CB253" s="1"/>
      <c r="CC253" s="1"/>
      <c r="CD253" s="1"/>
      <c r="CE253" s="1"/>
      <c r="CF253" s="1"/>
      <c r="CG253" s="1"/>
      <c r="CH253" s="1"/>
      <c r="CI253" s="1"/>
      <c r="CJ253" s="1"/>
    </row>
    <row r="254" spans="1:88" ht="12.75" customHeight="1">
      <c r="A254" s="99"/>
      <c r="B254" s="99"/>
      <c r="C254" s="99"/>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CB254" s="1"/>
      <c r="CC254" s="1"/>
      <c r="CD254" s="1"/>
      <c r="CE254" s="1"/>
      <c r="CF254" s="1"/>
      <c r="CG254" s="1"/>
      <c r="CH254" s="1"/>
      <c r="CI254" s="1"/>
      <c r="CJ254" s="1"/>
    </row>
    <row r="255" spans="1:88" ht="12.75" customHeight="1">
      <c r="A255" s="99"/>
      <c r="B255" s="99"/>
      <c r="C255" s="99"/>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CB255" s="1"/>
      <c r="CC255" s="1"/>
      <c r="CD255" s="1"/>
      <c r="CE255" s="1"/>
      <c r="CF255" s="1"/>
      <c r="CG255" s="1"/>
      <c r="CH255" s="1"/>
      <c r="CI255" s="1"/>
      <c r="CJ255" s="1"/>
    </row>
    <row r="256" spans="1:88" ht="12.75" customHeight="1">
      <c r="A256" s="99"/>
      <c r="B256" s="99"/>
      <c r="C256" s="99"/>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CB256" s="1"/>
      <c r="CC256" s="1"/>
      <c r="CD256" s="1"/>
      <c r="CE256" s="1"/>
      <c r="CF256" s="1"/>
      <c r="CG256" s="1"/>
      <c r="CH256" s="1"/>
      <c r="CI256" s="1"/>
      <c r="CJ256" s="1"/>
    </row>
    <row r="257" spans="1:88" ht="12.75" customHeight="1">
      <c r="A257" s="99"/>
      <c r="B257" s="99"/>
      <c r="C257" s="99"/>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CB257" s="1"/>
      <c r="CC257" s="1"/>
      <c r="CD257" s="1"/>
      <c r="CE257" s="1"/>
      <c r="CF257" s="1"/>
      <c r="CG257" s="1"/>
      <c r="CH257" s="1"/>
      <c r="CI257" s="1"/>
      <c r="CJ257" s="1"/>
    </row>
    <row r="258" spans="1:88" ht="12.75" customHeight="1">
      <c r="A258" s="99"/>
      <c r="B258" s="99"/>
      <c r="C258" s="99"/>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CB258" s="1"/>
      <c r="CC258" s="1"/>
      <c r="CD258" s="1"/>
      <c r="CE258" s="1"/>
      <c r="CF258" s="1"/>
      <c r="CG258" s="1"/>
      <c r="CH258" s="1"/>
      <c r="CI258" s="1"/>
      <c r="CJ258" s="1"/>
    </row>
    <row r="259" spans="1:88" ht="12.75" customHeight="1">
      <c r="A259" s="99"/>
      <c r="B259" s="99"/>
      <c r="C259" s="99"/>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CB259" s="1"/>
      <c r="CC259" s="1"/>
      <c r="CD259" s="1"/>
      <c r="CE259" s="1"/>
      <c r="CF259" s="1"/>
      <c r="CG259" s="1"/>
      <c r="CH259" s="1"/>
      <c r="CI259" s="1"/>
      <c r="CJ259" s="1"/>
    </row>
    <row r="260" spans="1:88" ht="12.75" customHeight="1">
      <c r="A260" s="99"/>
      <c r="B260" s="99"/>
      <c r="C260" s="99"/>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CB260" s="1"/>
      <c r="CC260" s="1"/>
      <c r="CD260" s="1"/>
      <c r="CE260" s="1"/>
      <c r="CF260" s="1"/>
      <c r="CG260" s="1"/>
      <c r="CH260" s="1"/>
      <c r="CI260" s="1"/>
      <c r="CJ260" s="1"/>
    </row>
    <row r="261" spans="1:88" ht="12.75" customHeight="1">
      <c r="A261" s="99"/>
      <c r="B261" s="99"/>
      <c r="C261" s="99"/>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CB261" s="1"/>
      <c r="CC261" s="1"/>
      <c r="CD261" s="1"/>
      <c r="CE261" s="1"/>
      <c r="CF261" s="1"/>
      <c r="CG261" s="1"/>
      <c r="CH261" s="1"/>
      <c r="CI261" s="1"/>
      <c r="CJ261" s="1"/>
    </row>
    <row r="262" spans="1:88" ht="12.75" customHeight="1">
      <c r="A262" s="99"/>
      <c r="B262" s="99"/>
      <c r="C262" s="99"/>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CB262" s="1"/>
      <c r="CC262" s="1"/>
      <c r="CD262" s="1"/>
      <c r="CE262" s="1"/>
      <c r="CF262" s="1"/>
      <c r="CG262" s="1"/>
      <c r="CH262" s="1"/>
      <c r="CI262" s="1"/>
      <c r="CJ262" s="1"/>
    </row>
    <row r="263" spans="1:88" ht="12.75" customHeight="1">
      <c r="A263" s="99"/>
      <c r="B263" s="99"/>
      <c r="C263" s="99"/>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CB263" s="1"/>
      <c r="CC263" s="1"/>
      <c r="CD263" s="1"/>
      <c r="CE263" s="1"/>
      <c r="CF263" s="1"/>
      <c r="CG263" s="1"/>
      <c r="CH263" s="1"/>
      <c r="CI263" s="1"/>
      <c r="CJ263" s="1"/>
    </row>
    <row r="264" spans="1:88" ht="12.75" customHeight="1">
      <c r="A264" s="99"/>
      <c r="B264" s="99"/>
      <c r="C264" s="99"/>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CB264" s="1"/>
      <c r="CC264" s="1"/>
      <c r="CD264" s="1"/>
      <c r="CE264" s="1"/>
      <c r="CF264" s="1"/>
      <c r="CG264" s="1"/>
      <c r="CH264" s="1"/>
      <c r="CI264" s="1"/>
      <c r="CJ264" s="1"/>
    </row>
    <row r="265" spans="1:88" ht="12.75" customHeight="1">
      <c r="A265" s="99"/>
      <c r="B265" s="99"/>
      <c r="C265" s="99"/>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CB265" s="1"/>
      <c r="CC265" s="1"/>
      <c r="CD265" s="1"/>
      <c r="CE265" s="1"/>
      <c r="CF265" s="1"/>
      <c r="CG265" s="1"/>
      <c r="CH265" s="1"/>
      <c r="CI265" s="1"/>
      <c r="CJ265" s="1"/>
    </row>
    <row r="266" spans="1:88" ht="12.75" customHeight="1">
      <c r="A266" s="99"/>
      <c r="B266" s="99"/>
      <c r="C266" s="99"/>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CB266" s="1"/>
      <c r="CC266" s="1"/>
      <c r="CD266" s="1"/>
      <c r="CE266" s="1"/>
      <c r="CF266" s="1"/>
      <c r="CG266" s="1"/>
      <c r="CH266" s="1"/>
      <c r="CI266" s="1"/>
      <c r="CJ266" s="1"/>
    </row>
    <row r="267" spans="1:88" ht="12.75" customHeight="1">
      <c r="A267" s="99"/>
      <c r="B267" s="99"/>
      <c r="C267" s="99"/>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CB267" s="1"/>
      <c r="CC267" s="1"/>
      <c r="CD267" s="1"/>
      <c r="CE267" s="1"/>
      <c r="CF267" s="1"/>
      <c r="CG267" s="1"/>
      <c r="CH267" s="1"/>
      <c r="CI267" s="1"/>
      <c r="CJ267" s="1"/>
    </row>
    <row r="268" spans="1:88" ht="12.75" customHeight="1">
      <c r="A268" s="99"/>
      <c r="B268" s="99"/>
      <c r="C268" s="99"/>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CB268" s="1"/>
      <c r="CC268" s="1"/>
      <c r="CD268" s="1"/>
      <c r="CE268" s="1"/>
      <c r="CF268" s="1"/>
      <c r="CG268" s="1"/>
      <c r="CH268" s="1"/>
      <c r="CI268" s="1"/>
      <c r="CJ268" s="1"/>
    </row>
    <row r="269" spans="1:88" ht="12.75" customHeight="1">
      <c r="A269" s="99"/>
      <c r="B269" s="99"/>
      <c r="C269" s="99"/>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CB269" s="1"/>
      <c r="CC269" s="1"/>
      <c r="CD269" s="1"/>
      <c r="CE269" s="1"/>
      <c r="CF269" s="1"/>
      <c r="CG269" s="1"/>
      <c r="CH269" s="1"/>
      <c r="CI269" s="1"/>
      <c r="CJ269" s="1"/>
    </row>
    <row r="270" spans="1:88" ht="12.75" customHeight="1">
      <c r="A270" s="99"/>
      <c r="B270" s="99"/>
      <c r="C270" s="99"/>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CB270" s="1"/>
      <c r="CC270" s="1"/>
      <c r="CD270" s="1"/>
      <c r="CE270" s="1"/>
      <c r="CF270" s="1"/>
      <c r="CG270" s="1"/>
      <c r="CH270" s="1"/>
      <c r="CI270" s="1"/>
      <c r="CJ270" s="1"/>
    </row>
    <row r="271" spans="1:88" ht="12.75" customHeight="1">
      <c r="A271" s="99"/>
      <c r="B271" s="99"/>
      <c r="C271" s="99"/>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CB271" s="1"/>
      <c r="CC271" s="1"/>
      <c r="CD271" s="1"/>
      <c r="CE271" s="1"/>
      <c r="CF271" s="1"/>
      <c r="CG271" s="1"/>
      <c r="CH271" s="1"/>
      <c r="CI271" s="1"/>
      <c r="CJ271" s="1"/>
    </row>
    <row r="272" spans="1:88" ht="12.75" customHeight="1">
      <c r="A272" s="99"/>
      <c r="B272" s="99"/>
      <c r="C272" s="99"/>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CB272" s="1"/>
      <c r="CC272" s="1"/>
      <c r="CD272" s="1"/>
      <c r="CE272" s="1"/>
      <c r="CF272" s="1"/>
      <c r="CG272" s="1"/>
      <c r="CH272" s="1"/>
      <c r="CI272" s="1"/>
      <c r="CJ272" s="1"/>
    </row>
    <row r="273" spans="1:88" ht="12.75" customHeight="1">
      <c r="A273" s="99"/>
      <c r="B273" s="99"/>
      <c r="C273" s="99"/>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CB273" s="1"/>
      <c r="CC273" s="1"/>
      <c r="CD273" s="1"/>
      <c r="CE273" s="1"/>
      <c r="CF273" s="1"/>
      <c r="CG273" s="1"/>
      <c r="CH273" s="1"/>
      <c r="CI273" s="1"/>
      <c r="CJ273" s="1"/>
    </row>
    <row r="274" spans="1:88" ht="12.75" customHeight="1">
      <c r="A274" s="99"/>
      <c r="B274" s="99"/>
      <c r="C274" s="99"/>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CB274" s="1"/>
      <c r="CC274" s="1"/>
      <c r="CD274" s="1"/>
      <c r="CE274" s="1"/>
      <c r="CF274" s="1"/>
      <c r="CG274" s="1"/>
      <c r="CH274" s="1"/>
      <c r="CI274" s="1"/>
      <c r="CJ274" s="1"/>
    </row>
    <row r="275" spans="1:88" ht="12.75" customHeight="1">
      <c r="A275" s="99"/>
      <c r="B275" s="99"/>
      <c r="C275" s="99"/>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CB275" s="1"/>
      <c r="CC275" s="1"/>
      <c r="CD275" s="1"/>
      <c r="CE275" s="1"/>
      <c r="CF275" s="1"/>
      <c r="CG275" s="1"/>
      <c r="CH275" s="1"/>
      <c r="CI275" s="1"/>
      <c r="CJ275" s="1"/>
    </row>
    <row r="276" spans="1:88" ht="12.75" customHeight="1">
      <c r="A276" s="99"/>
      <c r="B276" s="99"/>
      <c r="C276" s="99"/>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CB276" s="1"/>
      <c r="CC276" s="1"/>
      <c r="CD276" s="1"/>
      <c r="CE276" s="1"/>
      <c r="CF276" s="1"/>
      <c r="CG276" s="1"/>
      <c r="CH276" s="1"/>
      <c r="CI276" s="1"/>
      <c r="CJ276" s="1"/>
    </row>
    <row r="277" spans="1:88" ht="12.75" customHeight="1">
      <c r="A277" s="99"/>
      <c r="B277" s="99"/>
      <c r="C277" s="99"/>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CB277" s="1"/>
      <c r="CC277" s="1"/>
      <c r="CD277" s="1"/>
      <c r="CE277" s="1"/>
      <c r="CF277" s="1"/>
      <c r="CG277" s="1"/>
      <c r="CH277" s="1"/>
      <c r="CI277" s="1"/>
      <c r="CJ277" s="1"/>
    </row>
    <row r="278" spans="1:88" ht="12.75" customHeight="1">
      <c r="A278" s="99"/>
      <c r="B278" s="99"/>
      <c r="C278" s="99"/>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CB278" s="1"/>
      <c r="CC278" s="1"/>
      <c r="CD278" s="1"/>
      <c r="CE278" s="1"/>
      <c r="CF278" s="1"/>
      <c r="CG278" s="1"/>
      <c r="CH278" s="1"/>
      <c r="CI278" s="1"/>
      <c r="CJ278" s="1"/>
    </row>
    <row r="279" spans="1:88" ht="12.75" customHeight="1">
      <c r="A279" s="99"/>
      <c r="B279" s="99"/>
      <c r="C279" s="99"/>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CB279" s="1"/>
      <c r="CC279" s="1"/>
      <c r="CD279" s="1"/>
      <c r="CE279" s="1"/>
      <c r="CF279" s="1"/>
      <c r="CG279" s="1"/>
      <c r="CH279" s="1"/>
      <c r="CI279" s="1"/>
      <c r="CJ279" s="1"/>
    </row>
    <row r="280" spans="1:88" ht="12.75" customHeight="1">
      <c r="A280" s="99"/>
      <c r="B280" s="99"/>
      <c r="C280" s="99"/>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CB280" s="1"/>
      <c r="CC280" s="1"/>
      <c r="CD280" s="1"/>
      <c r="CE280" s="1"/>
      <c r="CF280" s="1"/>
      <c r="CG280" s="1"/>
      <c r="CH280" s="1"/>
      <c r="CI280" s="1"/>
      <c r="CJ280" s="1"/>
    </row>
    <row r="281" spans="1:88" ht="12.75" customHeight="1">
      <c r="A281" s="99"/>
      <c r="B281" s="99"/>
      <c r="C281" s="99"/>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CB281" s="1"/>
      <c r="CC281" s="1"/>
      <c r="CD281" s="1"/>
      <c r="CE281" s="1"/>
      <c r="CF281" s="1"/>
      <c r="CG281" s="1"/>
      <c r="CH281" s="1"/>
      <c r="CI281" s="1"/>
      <c r="CJ281" s="1"/>
    </row>
    <row r="282" spans="1:88" ht="12.75" customHeight="1">
      <c r="A282" s="99"/>
      <c r="B282" s="99"/>
      <c r="C282" s="99"/>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CB282" s="1"/>
      <c r="CC282" s="1"/>
      <c r="CD282" s="1"/>
      <c r="CE282" s="1"/>
      <c r="CF282" s="1"/>
      <c r="CG282" s="1"/>
      <c r="CH282" s="1"/>
      <c r="CI282" s="1"/>
      <c r="CJ282" s="1"/>
    </row>
    <row r="283" spans="1:88" ht="12.75" customHeight="1">
      <c r="A283" s="99"/>
      <c r="B283" s="99"/>
      <c r="C283" s="99"/>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CB283" s="1"/>
      <c r="CC283" s="1"/>
      <c r="CD283" s="1"/>
      <c r="CE283" s="1"/>
      <c r="CF283" s="1"/>
      <c r="CG283" s="1"/>
      <c r="CH283" s="1"/>
      <c r="CI283" s="1"/>
      <c r="CJ283" s="1"/>
    </row>
    <row r="284" spans="1:88" ht="12.75" customHeight="1">
      <c r="A284" s="99"/>
      <c r="B284" s="99"/>
      <c r="C284" s="99"/>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CB284" s="1"/>
      <c r="CC284" s="1"/>
      <c r="CD284" s="1"/>
      <c r="CE284" s="1"/>
      <c r="CF284" s="1"/>
      <c r="CG284" s="1"/>
      <c r="CH284" s="1"/>
      <c r="CI284" s="1"/>
      <c r="CJ284" s="1"/>
    </row>
    <row r="285" spans="1:88" ht="12.75" customHeight="1">
      <c r="A285" s="99"/>
      <c r="B285" s="99"/>
      <c r="C285" s="18"/>
      <c r="D285" s="2"/>
      <c r="E285" s="2"/>
      <c r="F285" s="2"/>
      <c r="G285" s="2"/>
      <c r="H285" s="2"/>
      <c r="I285" s="2"/>
      <c r="J285" s="2"/>
      <c r="K285" s="2"/>
      <c r="L285" s="2"/>
      <c r="M285" s="2"/>
      <c r="N285" s="2"/>
      <c r="O285" s="2"/>
      <c r="P285" s="2"/>
      <c r="Q285" s="2"/>
      <c r="R285" s="2"/>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CB285" s="1"/>
      <c r="CC285" s="1"/>
      <c r="CD285" s="1"/>
      <c r="CE285" s="1"/>
      <c r="CF285" s="1"/>
      <c r="CG285" s="1"/>
      <c r="CH285" s="1"/>
      <c r="CI285" s="1"/>
      <c r="CJ285" s="1"/>
    </row>
    <row r="286" spans="1:88" ht="12.75">
      <c r="A286" s="1"/>
      <c r="B286" s="1"/>
      <c r="C286" s="2"/>
      <c r="D286" s="126"/>
      <c r="E286" s="126"/>
      <c r="F286" s="126"/>
      <c r="G286" s="126"/>
      <c r="H286" s="126"/>
      <c r="I286" s="126"/>
      <c r="J286" s="126"/>
      <c r="K286" s="126"/>
      <c r="L286" s="126"/>
      <c r="M286" s="126"/>
      <c r="N286" s="126"/>
      <c r="O286" s="126"/>
      <c r="P286" s="2"/>
      <c r="Q286" s="2"/>
      <c r="R286" s="2"/>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CB286" s="1"/>
      <c r="CC286" s="1"/>
      <c r="CD286" s="1"/>
      <c r="CE286" s="1"/>
      <c r="CF286" s="1"/>
      <c r="CG286" s="1"/>
      <c r="CH286" s="1"/>
      <c r="CI286" s="1"/>
      <c r="CJ286" s="1"/>
    </row>
    <row r="287" spans="1:88" ht="30" customHeight="1">
      <c r="A287" s="1"/>
      <c r="B287" s="1"/>
      <c r="C287" s="2"/>
      <c r="D287" s="319" t="s">
        <v>103</v>
      </c>
      <c r="E287" s="320"/>
      <c r="F287" s="320"/>
      <c r="G287" s="320"/>
      <c r="H287" s="320"/>
      <c r="I287" s="320"/>
      <c r="J287" s="320"/>
      <c r="K287" s="320"/>
      <c r="L287" s="320"/>
      <c r="M287" s="320"/>
      <c r="N287" s="320"/>
      <c r="O287" s="321"/>
      <c r="P287" s="235"/>
      <c r="Q287" s="235"/>
      <c r="R287" s="2"/>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CB287" s="1"/>
      <c r="CC287" s="1"/>
      <c r="CD287" s="1"/>
      <c r="CE287" s="1"/>
      <c r="CF287" s="1"/>
      <c r="CG287" s="1"/>
      <c r="CH287" s="1"/>
      <c r="CI287" s="1"/>
      <c r="CJ287" s="1"/>
    </row>
    <row r="288" spans="1:88" ht="12.75" customHeight="1">
      <c r="A288" s="1"/>
      <c r="B288" s="1"/>
      <c r="C288" s="2"/>
      <c r="D288" s="142"/>
      <c r="E288" s="143"/>
      <c r="F288" s="143"/>
      <c r="G288" s="143"/>
      <c r="H288" s="143"/>
      <c r="I288" s="143"/>
      <c r="J288" s="143"/>
      <c r="K288" s="143"/>
      <c r="L288" s="143"/>
      <c r="M288" s="143"/>
      <c r="N288" s="143"/>
      <c r="O288" s="144"/>
      <c r="P288" s="2"/>
      <c r="Q288" s="2"/>
      <c r="R288" s="2"/>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CB288" s="1"/>
      <c r="CC288" s="1"/>
      <c r="CD288" s="1"/>
      <c r="CE288" s="1"/>
      <c r="CF288" s="1"/>
      <c r="CG288" s="1"/>
      <c r="CH288" s="1"/>
      <c r="CI288" s="1"/>
      <c r="CJ288" s="1"/>
    </row>
    <row r="289" spans="1:88" ht="36" customHeight="1">
      <c r="A289" s="1"/>
      <c r="B289" s="1"/>
      <c r="C289" s="2"/>
      <c r="D289" s="142"/>
      <c r="E289" s="236" t="s">
        <v>105</v>
      </c>
      <c r="F289" s="237"/>
      <c r="G289" s="237"/>
      <c r="H289" s="148"/>
      <c r="I289" s="148"/>
      <c r="J289" s="148"/>
      <c r="K289" s="148"/>
      <c r="L289" s="148"/>
      <c r="M289" s="148"/>
      <c r="N289" s="148"/>
      <c r="O289" s="149"/>
      <c r="P289" s="238"/>
      <c r="Q289" s="240"/>
      <c r="R289" s="2"/>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CB289" s="1"/>
      <c r="CC289" s="1"/>
      <c r="CD289" s="1"/>
      <c r="CE289" s="1"/>
      <c r="CF289" s="1"/>
      <c r="CG289" s="1"/>
      <c r="CH289" s="1"/>
      <c r="CI289" s="1"/>
      <c r="CJ289" s="1"/>
    </row>
    <row r="290" spans="1:88" ht="12.75" customHeight="1">
      <c r="A290" s="1"/>
      <c r="B290" s="1"/>
      <c r="C290" s="2"/>
      <c r="D290" s="142"/>
      <c r="E290" s="241">
        <v>1</v>
      </c>
      <c r="F290" s="328" t="s">
        <v>108</v>
      </c>
      <c r="G290" s="329"/>
      <c r="H290" s="165"/>
      <c r="I290" s="165"/>
      <c r="J290" s="165"/>
      <c r="K290" s="165"/>
      <c r="L290" s="165"/>
      <c r="M290" s="165"/>
      <c r="N290" s="165"/>
      <c r="O290" s="166"/>
      <c r="P290" s="238"/>
      <c r="Q290" s="240"/>
      <c r="R290" s="2"/>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CB290" s="1"/>
      <c r="CC290" s="1"/>
      <c r="CD290" s="1"/>
      <c r="CE290" s="1"/>
      <c r="CF290" s="1"/>
      <c r="CG290" s="1"/>
      <c r="CH290" s="1"/>
      <c r="CI290" s="1"/>
      <c r="CJ290" s="1"/>
    </row>
    <row r="291" spans="1:88" ht="12.75" customHeight="1">
      <c r="A291" s="1"/>
      <c r="B291" s="1"/>
      <c r="C291" s="2"/>
      <c r="D291" s="142"/>
      <c r="E291" s="148"/>
      <c r="F291" s="169"/>
      <c r="G291" s="165"/>
      <c r="H291" s="165"/>
      <c r="I291" s="165"/>
      <c r="J291" s="165"/>
      <c r="K291" s="165"/>
      <c r="L291" s="165"/>
      <c r="M291" s="165"/>
      <c r="N291" s="165"/>
      <c r="O291" s="166"/>
      <c r="P291" s="238"/>
      <c r="Q291" s="240"/>
      <c r="R291" s="2"/>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CB291" s="1"/>
      <c r="CC291" s="1"/>
      <c r="CD291" s="1"/>
      <c r="CE291" s="1"/>
      <c r="CF291" s="1"/>
      <c r="CG291" s="1"/>
      <c r="CH291" s="1"/>
      <c r="CI291" s="1"/>
      <c r="CJ291" s="1"/>
    </row>
    <row r="292" spans="1:88" ht="12.75" customHeight="1">
      <c r="A292" s="1"/>
      <c r="B292" s="1"/>
      <c r="C292" s="2"/>
      <c r="D292" s="142"/>
      <c r="E292" s="242" t="s">
        <v>56</v>
      </c>
      <c r="F292" s="243" t="s">
        <v>60</v>
      </c>
      <c r="G292" s="244">
        <v>10</v>
      </c>
      <c r="H292" s="165" t="s">
        <v>109</v>
      </c>
      <c r="I292" s="165"/>
      <c r="J292" s="165"/>
      <c r="K292" s="165"/>
      <c r="L292" s="165"/>
      <c r="M292" s="165"/>
      <c r="N292" s="165"/>
      <c r="O292" s="166"/>
      <c r="P292" s="238"/>
      <c r="Q292" s="240"/>
      <c r="R292" s="2"/>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CB292" s="1"/>
      <c r="CC292" s="1"/>
      <c r="CD292" s="1"/>
      <c r="CE292" s="1"/>
      <c r="CF292" s="1"/>
      <c r="CG292" s="1"/>
      <c r="CH292" s="1"/>
      <c r="CI292" s="1"/>
      <c r="CJ292" s="1"/>
    </row>
    <row r="293" spans="1:88" ht="12.75" customHeight="1">
      <c r="A293" s="1"/>
      <c r="B293" s="1"/>
      <c r="C293" s="2"/>
      <c r="D293" s="142"/>
      <c r="E293" s="148"/>
      <c r="F293" s="169"/>
      <c r="G293" s="165"/>
      <c r="H293" s="165"/>
      <c r="I293" s="165"/>
      <c r="J293" s="165"/>
      <c r="K293" s="165"/>
      <c r="L293" s="165"/>
      <c r="M293" s="165"/>
      <c r="N293" s="165"/>
      <c r="O293" s="166"/>
      <c r="P293" s="238"/>
      <c r="Q293" s="240"/>
      <c r="R293" s="2"/>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CB293" s="1"/>
      <c r="CC293" s="1"/>
      <c r="CD293" s="1"/>
      <c r="CE293" s="1"/>
      <c r="CF293" s="1"/>
      <c r="CG293" s="1"/>
      <c r="CH293" s="1"/>
      <c r="CI293" s="1"/>
      <c r="CJ293" s="1"/>
    </row>
    <row r="294" spans="1:88" ht="12.75" customHeight="1">
      <c r="A294" s="1"/>
      <c r="B294" s="1"/>
      <c r="C294" s="2"/>
      <c r="D294" s="142"/>
      <c r="E294" s="242" t="s">
        <v>64</v>
      </c>
      <c r="F294" s="243" t="s">
        <v>110</v>
      </c>
      <c r="G294" s="245">
        <v>1000</v>
      </c>
      <c r="H294" s="246" t="s">
        <v>113</v>
      </c>
      <c r="I294" s="165"/>
      <c r="J294" s="165"/>
      <c r="K294" s="165"/>
      <c r="L294" s="165"/>
      <c r="M294" s="165"/>
      <c r="N294" s="165"/>
      <c r="O294" s="166"/>
      <c r="P294" s="238"/>
      <c r="Q294" s="240"/>
      <c r="R294" s="2"/>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CB294" s="1"/>
      <c r="CC294" s="1"/>
      <c r="CD294" s="1"/>
      <c r="CE294" s="1"/>
      <c r="CF294" s="1"/>
      <c r="CG294" s="1"/>
      <c r="CH294" s="1"/>
      <c r="CI294" s="1"/>
      <c r="CJ294" s="1"/>
    </row>
    <row r="295" spans="1:88" ht="12.75" customHeight="1">
      <c r="A295" s="1"/>
      <c r="B295" s="1"/>
      <c r="C295" s="2"/>
      <c r="D295" s="142"/>
      <c r="E295" s="148"/>
      <c r="F295" s="169"/>
      <c r="G295" s="165"/>
      <c r="H295" s="165"/>
      <c r="I295" s="165"/>
      <c r="J295" s="165"/>
      <c r="K295" s="165"/>
      <c r="L295" s="165"/>
      <c r="M295" s="165"/>
      <c r="N295" s="165"/>
      <c r="O295" s="166"/>
      <c r="P295" s="238"/>
      <c r="Q295" s="238"/>
      <c r="R295" s="2"/>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CB295" s="1"/>
      <c r="CC295" s="1"/>
      <c r="CD295" s="1"/>
      <c r="CE295" s="1"/>
      <c r="CF295" s="1"/>
      <c r="CG295" s="1"/>
      <c r="CH295" s="1"/>
      <c r="CI295" s="1"/>
      <c r="CJ295" s="1"/>
    </row>
    <row r="296" spans="1:88" ht="12.75" customHeight="1">
      <c r="A296" s="1"/>
      <c r="B296" s="1"/>
      <c r="C296" s="2"/>
      <c r="D296" s="142"/>
      <c r="E296" s="247" t="s">
        <v>66</v>
      </c>
      <c r="F296" s="248" t="s">
        <v>114</v>
      </c>
      <c r="G296" s="249">
        <f>+G294*G292</f>
        <v>10000</v>
      </c>
      <c r="H296" s="165"/>
      <c r="I296" s="165"/>
      <c r="J296" s="165"/>
      <c r="K296" s="165"/>
      <c r="L296" s="165"/>
      <c r="M296" s="165"/>
      <c r="N296" s="165"/>
      <c r="O296" s="166"/>
      <c r="P296" s="238"/>
      <c r="Q296" s="238"/>
      <c r="R296" s="2"/>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CB296" s="1"/>
      <c r="CC296" s="1"/>
      <c r="CD296" s="1"/>
      <c r="CE296" s="1"/>
      <c r="CF296" s="1"/>
      <c r="CG296" s="1"/>
      <c r="CH296" s="1"/>
      <c r="CI296" s="1"/>
      <c r="CJ296" s="1"/>
    </row>
    <row r="297" spans="1:88" ht="12.75" customHeight="1">
      <c r="A297" s="1"/>
      <c r="B297" s="1"/>
      <c r="C297" s="2"/>
      <c r="D297" s="142"/>
      <c r="E297" s="148"/>
      <c r="F297" s="169"/>
      <c r="G297" s="165"/>
      <c r="H297" s="165"/>
      <c r="I297" s="165"/>
      <c r="J297" s="165"/>
      <c r="K297" s="165"/>
      <c r="L297" s="165"/>
      <c r="M297" s="165"/>
      <c r="N297" s="165"/>
      <c r="O297" s="166"/>
      <c r="P297" s="238"/>
      <c r="Q297" s="238"/>
      <c r="R297" s="2"/>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CB297" s="1"/>
      <c r="CC297" s="1"/>
      <c r="CD297" s="1"/>
      <c r="CE297" s="1"/>
      <c r="CF297" s="1"/>
      <c r="CG297" s="1"/>
      <c r="CH297" s="1"/>
      <c r="CI297" s="1"/>
      <c r="CJ297" s="1"/>
    </row>
    <row r="298" spans="1:88" ht="12.75" customHeight="1">
      <c r="A298" s="1"/>
      <c r="B298" s="1"/>
      <c r="C298" s="2"/>
      <c r="D298" s="142"/>
      <c r="E298" s="247" t="s">
        <v>68</v>
      </c>
      <c r="F298" s="248" t="s">
        <v>115</v>
      </c>
      <c r="G298" s="249">
        <f>SUM(G299:G301)</f>
        <v>4500</v>
      </c>
      <c r="H298" s="165"/>
      <c r="I298" s="165"/>
      <c r="J298" s="165"/>
      <c r="K298" s="165"/>
      <c r="L298" s="165"/>
      <c r="M298" s="165"/>
      <c r="N298" s="165"/>
      <c r="O298" s="166"/>
      <c r="P298" s="238"/>
      <c r="Q298" s="238"/>
      <c r="R298" s="2"/>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CB298" s="1"/>
      <c r="CC298" s="1"/>
      <c r="CD298" s="1"/>
      <c r="CE298" s="1"/>
      <c r="CF298" s="1"/>
      <c r="CG298" s="1"/>
      <c r="CH298" s="1"/>
      <c r="CI298" s="1"/>
      <c r="CJ298" s="1"/>
    </row>
    <row r="299" spans="1:88" ht="12.75" customHeight="1">
      <c r="A299" s="1"/>
      <c r="B299" s="1"/>
      <c r="C299" s="2"/>
      <c r="D299" s="142"/>
      <c r="E299" s="149"/>
      <c r="F299" s="250" t="s">
        <v>116</v>
      </c>
      <c r="G299" s="251">
        <v>500</v>
      </c>
      <c r="H299" s="165"/>
      <c r="I299" s="165"/>
      <c r="J299" s="165"/>
      <c r="K299" s="165"/>
      <c r="L299" s="165"/>
      <c r="M299" s="165"/>
      <c r="N299" s="165"/>
      <c r="O299" s="166"/>
      <c r="P299" s="238"/>
      <c r="Q299" s="238"/>
      <c r="R299" s="2"/>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CB299" s="1"/>
      <c r="CC299" s="1"/>
      <c r="CD299" s="1"/>
      <c r="CE299" s="1"/>
      <c r="CF299" s="1"/>
      <c r="CG299" s="1"/>
      <c r="CH299" s="1"/>
      <c r="CI299" s="1"/>
      <c r="CJ299" s="1"/>
    </row>
    <row r="300" spans="1:88" ht="12.75" customHeight="1">
      <c r="A300" s="1"/>
      <c r="B300" s="1"/>
      <c r="C300" s="2"/>
      <c r="D300" s="142"/>
      <c r="E300" s="149"/>
      <c r="F300" s="255" t="s">
        <v>117</v>
      </c>
      <c r="G300" s="256">
        <v>3500</v>
      </c>
      <c r="H300" s="165"/>
      <c r="I300" s="165"/>
      <c r="J300" s="165"/>
      <c r="K300" s="165"/>
      <c r="L300" s="165"/>
      <c r="M300" s="165"/>
      <c r="N300" s="165"/>
      <c r="O300" s="166"/>
      <c r="P300" s="238"/>
      <c r="Q300" s="238"/>
      <c r="R300" s="2"/>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CB300" s="1"/>
      <c r="CC300" s="1"/>
      <c r="CD300" s="1"/>
      <c r="CE300" s="1"/>
      <c r="CF300" s="1"/>
      <c r="CG300" s="1"/>
      <c r="CH300" s="1"/>
      <c r="CI300" s="1"/>
      <c r="CJ300" s="1"/>
    </row>
    <row r="301" spans="1:88" ht="12.75" customHeight="1">
      <c r="A301" s="1"/>
      <c r="B301" s="1"/>
      <c r="C301" s="2"/>
      <c r="D301" s="142"/>
      <c r="E301" s="149"/>
      <c r="F301" s="255" t="s">
        <v>118</v>
      </c>
      <c r="G301" s="256">
        <v>500</v>
      </c>
      <c r="H301" s="165"/>
      <c r="I301" s="165"/>
      <c r="J301" s="165"/>
      <c r="K301" s="165"/>
      <c r="L301" s="165"/>
      <c r="M301" s="165"/>
      <c r="N301" s="165"/>
      <c r="O301" s="166"/>
      <c r="P301" s="238"/>
      <c r="Q301" s="238"/>
      <c r="R301" s="2"/>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CB301" s="1"/>
      <c r="CC301" s="1"/>
      <c r="CD301" s="1"/>
      <c r="CE301" s="1"/>
      <c r="CF301" s="1"/>
      <c r="CG301" s="1"/>
      <c r="CH301" s="1"/>
      <c r="CI301" s="1"/>
      <c r="CJ301" s="1"/>
    </row>
    <row r="302" spans="1:88" ht="12.75" customHeight="1">
      <c r="A302" s="1"/>
      <c r="B302" s="1"/>
      <c r="C302" s="2"/>
      <c r="D302" s="142"/>
      <c r="E302" s="148"/>
      <c r="F302" s="169"/>
      <c r="G302" s="165"/>
      <c r="H302" s="165"/>
      <c r="I302" s="165"/>
      <c r="J302" s="165"/>
      <c r="K302" s="165"/>
      <c r="L302" s="165"/>
      <c r="M302" s="165"/>
      <c r="N302" s="165"/>
      <c r="O302" s="166"/>
      <c r="P302" s="238"/>
      <c r="Q302" s="238"/>
      <c r="R302" s="2"/>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CB302" s="1"/>
      <c r="CC302" s="1"/>
      <c r="CD302" s="1"/>
      <c r="CE302" s="1"/>
      <c r="CF302" s="1"/>
      <c r="CG302" s="1"/>
      <c r="CH302" s="1"/>
      <c r="CI302" s="1"/>
      <c r="CJ302" s="1"/>
    </row>
    <row r="303" spans="1:88" ht="12.75" customHeight="1">
      <c r="A303" s="1"/>
      <c r="B303" s="1"/>
      <c r="C303" s="2"/>
      <c r="D303" s="142"/>
      <c r="E303" s="247" t="s">
        <v>119</v>
      </c>
      <c r="F303" s="248" t="s">
        <v>108</v>
      </c>
      <c r="G303" s="249">
        <f>+(G292*G294)-G298</f>
        <v>5500</v>
      </c>
      <c r="H303" s="246" t="s">
        <v>120</v>
      </c>
      <c r="I303" s="165"/>
      <c r="J303" s="165"/>
      <c r="K303" s="165"/>
      <c r="L303" s="165"/>
      <c r="M303" s="165"/>
      <c r="N303" s="165"/>
      <c r="O303" s="166"/>
      <c r="P303" s="238"/>
      <c r="Q303" s="238"/>
      <c r="R303" s="2"/>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CB303" s="1"/>
      <c r="CC303" s="1"/>
      <c r="CD303" s="1"/>
      <c r="CE303" s="1"/>
      <c r="CF303" s="1"/>
      <c r="CG303" s="1"/>
      <c r="CH303" s="1"/>
      <c r="CI303" s="1"/>
      <c r="CJ303" s="1"/>
    </row>
    <row r="304" spans="1:88" ht="12.75" customHeight="1">
      <c r="A304" s="1"/>
      <c r="B304" s="1"/>
      <c r="C304" s="2"/>
      <c r="D304" s="142"/>
      <c r="E304" s="148"/>
      <c r="F304" s="169"/>
      <c r="G304" s="165"/>
      <c r="H304" s="165"/>
      <c r="I304" s="165"/>
      <c r="J304" s="165"/>
      <c r="K304" s="165"/>
      <c r="L304" s="165"/>
      <c r="M304" s="165"/>
      <c r="N304" s="165"/>
      <c r="O304" s="166"/>
      <c r="P304" s="238"/>
      <c r="Q304" s="238"/>
      <c r="R304" s="2"/>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CB304" s="1"/>
      <c r="CC304" s="1"/>
      <c r="CD304" s="1"/>
      <c r="CE304" s="1"/>
      <c r="CF304" s="1"/>
      <c r="CG304" s="1"/>
      <c r="CH304" s="1"/>
      <c r="CI304" s="1"/>
      <c r="CJ304" s="1"/>
    </row>
    <row r="305" spans="1:88" ht="12.75" customHeight="1">
      <c r="A305" s="1"/>
      <c r="B305" s="1"/>
      <c r="C305" s="2"/>
      <c r="D305" s="142"/>
      <c r="E305" s="247" t="s">
        <v>121</v>
      </c>
      <c r="F305" s="248" t="s">
        <v>122</v>
      </c>
      <c r="G305" s="257">
        <f>+IF(G296=0,0,G303/G296)</f>
        <v>0.55000000000000004</v>
      </c>
      <c r="H305" s="246" t="s">
        <v>123</v>
      </c>
      <c r="I305" s="165"/>
      <c r="J305" s="165"/>
      <c r="K305" s="165"/>
      <c r="L305" s="165"/>
      <c r="M305" s="165"/>
      <c r="N305" s="165"/>
      <c r="O305" s="166"/>
      <c r="P305" s="238"/>
      <c r="Q305" s="238"/>
      <c r="R305" s="2"/>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CB305" s="1"/>
      <c r="CC305" s="1"/>
      <c r="CD305" s="1"/>
      <c r="CE305" s="1"/>
      <c r="CF305" s="1"/>
      <c r="CG305" s="1"/>
      <c r="CH305" s="1"/>
      <c r="CI305" s="1"/>
      <c r="CJ305" s="1"/>
    </row>
    <row r="306" spans="1:88" ht="14.25">
      <c r="A306" s="1"/>
      <c r="B306" s="1"/>
      <c r="C306" s="2"/>
      <c r="D306" s="142"/>
      <c r="E306" s="148"/>
      <c r="F306" s="169"/>
      <c r="G306" s="165"/>
      <c r="H306" s="165"/>
      <c r="I306" s="165"/>
      <c r="J306" s="165"/>
      <c r="K306" s="165"/>
      <c r="L306" s="165"/>
      <c r="M306" s="165"/>
      <c r="N306" s="165"/>
      <c r="O306" s="166"/>
      <c r="P306" s="238"/>
      <c r="Q306" s="238"/>
      <c r="R306" s="2"/>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CB306" s="1"/>
      <c r="CC306" s="1"/>
      <c r="CD306" s="1"/>
      <c r="CE306" s="1"/>
      <c r="CF306" s="1"/>
      <c r="CG306" s="1"/>
      <c r="CH306" s="1"/>
      <c r="CI306" s="1"/>
      <c r="CJ306" s="1"/>
    </row>
    <row r="307" spans="1:88" ht="14.25">
      <c r="A307" s="1"/>
      <c r="B307" s="1"/>
      <c r="C307" s="2"/>
      <c r="D307" s="142"/>
      <c r="E307" s="148"/>
      <c r="F307" s="169"/>
      <c r="G307" s="165"/>
      <c r="H307" s="165"/>
      <c r="I307" s="165"/>
      <c r="J307" s="165"/>
      <c r="K307" s="165"/>
      <c r="L307" s="165"/>
      <c r="M307" s="165"/>
      <c r="N307" s="165"/>
      <c r="O307" s="166"/>
      <c r="P307" s="238"/>
      <c r="Q307" s="238"/>
      <c r="R307" s="2"/>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CB307" s="1"/>
      <c r="CC307" s="1"/>
      <c r="CD307" s="1"/>
      <c r="CE307" s="1"/>
      <c r="CF307" s="1"/>
      <c r="CG307" s="1"/>
      <c r="CH307" s="1"/>
      <c r="CI307" s="1"/>
      <c r="CJ307" s="1"/>
    </row>
    <row r="308" spans="1:88" ht="12.75" customHeight="1">
      <c r="A308" s="1"/>
      <c r="B308" s="1"/>
      <c r="C308" s="2"/>
      <c r="D308" s="142"/>
      <c r="E308" s="241">
        <v>2</v>
      </c>
      <c r="F308" s="328" t="s">
        <v>124</v>
      </c>
      <c r="G308" s="329"/>
      <c r="H308" s="165"/>
      <c r="I308" s="165"/>
      <c r="J308" s="165"/>
      <c r="K308" s="165"/>
      <c r="L308" s="165"/>
      <c r="M308" s="165"/>
      <c r="N308" s="165"/>
      <c r="O308" s="166"/>
      <c r="P308" s="238"/>
      <c r="Q308" s="238"/>
      <c r="R308" s="2"/>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CB308" s="1"/>
      <c r="CC308" s="1"/>
      <c r="CD308" s="1"/>
      <c r="CE308" s="1"/>
      <c r="CF308" s="1"/>
      <c r="CG308" s="1"/>
      <c r="CH308" s="1"/>
      <c r="CI308" s="1"/>
      <c r="CJ308" s="1"/>
    </row>
    <row r="309" spans="1:88" ht="12.75" customHeight="1">
      <c r="A309" s="1"/>
      <c r="B309" s="1"/>
      <c r="C309" s="2"/>
      <c r="D309" s="142"/>
      <c r="E309" s="148"/>
      <c r="F309" s="169"/>
      <c r="G309" s="165"/>
      <c r="H309" s="165"/>
      <c r="I309" s="165"/>
      <c r="J309" s="165"/>
      <c r="K309" s="165"/>
      <c r="L309" s="165"/>
      <c r="M309" s="165"/>
      <c r="N309" s="165"/>
      <c r="O309" s="166"/>
      <c r="P309" s="238"/>
      <c r="Q309" s="238"/>
      <c r="R309" s="2"/>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CB309" s="1"/>
      <c r="CC309" s="1"/>
      <c r="CD309" s="1"/>
      <c r="CE309" s="1"/>
      <c r="CF309" s="1"/>
      <c r="CG309" s="1"/>
      <c r="CH309" s="1"/>
      <c r="CI309" s="1"/>
      <c r="CJ309" s="1"/>
    </row>
    <row r="310" spans="1:88" ht="12.75" customHeight="1">
      <c r="A310" s="1"/>
      <c r="B310" s="1"/>
      <c r="C310" s="2"/>
      <c r="D310" s="142"/>
      <c r="E310" s="247" t="s">
        <v>125</v>
      </c>
      <c r="F310" s="248" t="s">
        <v>126</v>
      </c>
      <c r="G310" s="249">
        <f>+IF(G294=0,0,G298/G294)</f>
        <v>4.5</v>
      </c>
      <c r="H310" s="246" t="s">
        <v>127</v>
      </c>
      <c r="I310" s="165"/>
      <c r="J310" s="165"/>
      <c r="K310" s="165"/>
      <c r="L310" s="165"/>
      <c r="M310" s="165"/>
      <c r="N310" s="165"/>
      <c r="O310" s="166"/>
      <c r="P310" s="238"/>
      <c r="Q310" s="238"/>
      <c r="R310" s="2"/>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CB310" s="1"/>
      <c r="CC310" s="1"/>
      <c r="CD310" s="1"/>
      <c r="CE310" s="1"/>
      <c r="CF310" s="1"/>
      <c r="CG310" s="1"/>
      <c r="CH310" s="1"/>
      <c r="CI310" s="1"/>
      <c r="CJ310" s="1"/>
    </row>
    <row r="311" spans="1:88" ht="12.75" customHeight="1">
      <c r="A311" s="1"/>
      <c r="B311" s="1"/>
      <c r="C311" s="2"/>
      <c r="D311" s="142"/>
      <c r="E311" s="148"/>
      <c r="F311" s="169"/>
      <c r="G311" s="165"/>
      <c r="H311" s="165"/>
      <c r="I311" s="165"/>
      <c r="J311" s="165"/>
      <c r="K311" s="165"/>
      <c r="L311" s="165"/>
      <c r="M311" s="165"/>
      <c r="N311" s="165"/>
      <c r="O311" s="166"/>
      <c r="P311" s="238"/>
      <c r="Q311" s="238"/>
      <c r="R311" s="2"/>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CB311" s="1"/>
      <c r="CC311" s="1"/>
      <c r="CD311" s="1"/>
      <c r="CE311" s="1"/>
      <c r="CF311" s="1"/>
      <c r="CG311" s="1"/>
      <c r="CH311" s="1"/>
      <c r="CI311" s="1"/>
      <c r="CJ311" s="1"/>
    </row>
    <row r="312" spans="1:88" ht="12.75" customHeight="1">
      <c r="A312" s="1"/>
      <c r="B312" s="1"/>
      <c r="C312" s="2"/>
      <c r="D312" s="142"/>
      <c r="E312" s="247" t="s">
        <v>128</v>
      </c>
      <c r="F312" s="248" t="s">
        <v>129</v>
      </c>
      <c r="G312" s="249">
        <f>+G292-G310</f>
        <v>5.5</v>
      </c>
      <c r="H312" s="246" t="s">
        <v>130</v>
      </c>
      <c r="I312" s="165"/>
      <c r="J312" s="165"/>
      <c r="K312" s="165"/>
      <c r="L312" s="165"/>
      <c r="M312" s="165"/>
      <c r="N312" s="165"/>
      <c r="O312" s="166"/>
      <c r="P312" s="238"/>
      <c r="Q312" s="238"/>
      <c r="R312" s="2"/>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CB312" s="1"/>
      <c r="CC312" s="1"/>
      <c r="CD312" s="1"/>
      <c r="CE312" s="1"/>
      <c r="CF312" s="1"/>
      <c r="CG312" s="1"/>
      <c r="CH312" s="1"/>
      <c r="CI312" s="1"/>
      <c r="CJ312" s="1"/>
    </row>
    <row r="313" spans="1:88" ht="12.75" customHeight="1">
      <c r="A313" s="1"/>
      <c r="B313" s="1"/>
      <c r="C313" s="2"/>
      <c r="D313" s="142"/>
      <c r="E313" s="148"/>
      <c r="F313" s="169"/>
      <c r="G313" s="165"/>
      <c r="H313" s="165"/>
      <c r="I313" s="165"/>
      <c r="J313" s="165"/>
      <c r="K313" s="165"/>
      <c r="L313" s="165"/>
      <c r="M313" s="165"/>
      <c r="N313" s="165"/>
      <c r="O313" s="166"/>
      <c r="P313" s="238"/>
      <c r="Q313" s="238"/>
      <c r="R313" s="2"/>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CB313" s="1"/>
      <c r="CC313" s="1"/>
      <c r="CD313" s="1"/>
      <c r="CE313" s="1"/>
      <c r="CF313" s="1"/>
      <c r="CG313" s="1"/>
      <c r="CH313" s="1"/>
      <c r="CI313" s="1"/>
      <c r="CJ313" s="1"/>
    </row>
    <row r="314" spans="1:88" ht="12.75" customHeight="1">
      <c r="A314" s="1"/>
      <c r="B314" s="1"/>
      <c r="C314" s="2"/>
      <c r="D314" s="142"/>
      <c r="E314" s="247" t="s">
        <v>131</v>
      </c>
      <c r="F314" s="248" t="s">
        <v>69</v>
      </c>
      <c r="G314" s="257">
        <f>+IF(G292=0,0,G312/G292)</f>
        <v>0.55000000000000004</v>
      </c>
      <c r="H314" s="246" t="s">
        <v>132</v>
      </c>
      <c r="I314" s="165"/>
      <c r="J314" s="165"/>
      <c r="K314" s="165"/>
      <c r="L314" s="165"/>
      <c r="M314" s="165"/>
      <c r="N314" s="165"/>
      <c r="O314" s="166"/>
      <c r="P314" s="238"/>
      <c r="Q314" s="238"/>
      <c r="R314" s="2"/>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CB314" s="1"/>
      <c r="CC314" s="1"/>
      <c r="CD314" s="1"/>
      <c r="CE314" s="1"/>
      <c r="CF314" s="1"/>
      <c r="CG314" s="1"/>
      <c r="CH314" s="1"/>
      <c r="CI314" s="1"/>
      <c r="CJ314" s="1"/>
    </row>
    <row r="315" spans="1:88" ht="14.25">
      <c r="A315" s="1"/>
      <c r="B315" s="1"/>
      <c r="C315" s="2"/>
      <c r="D315" s="142"/>
      <c r="E315" s="148"/>
      <c r="F315" s="246" t="s">
        <v>133</v>
      </c>
      <c r="G315" s="165"/>
      <c r="H315" s="165"/>
      <c r="I315" s="165"/>
      <c r="J315" s="165"/>
      <c r="K315" s="165"/>
      <c r="L315" s="165"/>
      <c r="M315" s="165"/>
      <c r="N315" s="165"/>
      <c r="O315" s="166"/>
      <c r="P315" s="238"/>
      <c r="Q315" s="238"/>
      <c r="R315" s="2"/>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CB315" s="1"/>
      <c r="CC315" s="1"/>
      <c r="CD315" s="1"/>
      <c r="CE315" s="1"/>
      <c r="CF315" s="1"/>
      <c r="CG315" s="1"/>
      <c r="CH315" s="1"/>
      <c r="CI315" s="1"/>
      <c r="CJ315" s="1"/>
    </row>
    <row r="316" spans="1:88" ht="18" customHeight="1">
      <c r="A316" s="1"/>
      <c r="B316" s="1"/>
      <c r="C316" s="2"/>
      <c r="D316" s="176"/>
      <c r="E316" s="177"/>
      <c r="F316" s="178"/>
      <c r="G316" s="179"/>
      <c r="H316" s="179"/>
      <c r="I316" s="179"/>
      <c r="J316" s="179"/>
      <c r="K316" s="179"/>
      <c r="L316" s="179"/>
      <c r="M316" s="179"/>
      <c r="N316" s="179"/>
      <c r="O316" s="180"/>
      <c r="P316" s="238"/>
      <c r="Q316" s="238"/>
      <c r="R316" s="2"/>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CB316" s="1"/>
      <c r="CC316" s="1"/>
      <c r="CD316" s="1"/>
      <c r="CE316" s="1"/>
      <c r="CF316" s="1"/>
      <c r="CG316" s="1"/>
      <c r="CH316" s="1"/>
      <c r="CI316" s="1"/>
      <c r="CJ316" s="1"/>
    </row>
    <row r="317" spans="1:88" ht="9.75" customHeight="1">
      <c r="A317" s="1"/>
      <c r="B317" s="1"/>
      <c r="C317" s="2"/>
      <c r="D317" s="142"/>
      <c r="E317" s="258"/>
      <c r="F317" s="259"/>
      <c r="G317" s="173"/>
      <c r="H317" s="173"/>
      <c r="I317" s="173"/>
      <c r="J317" s="173"/>
      <c r="K317" s="173"/>
      <c r="L317" s="173"/>
      <c r="M317" s="173"/>
      <c r="N317" s="165"/>
      <c r="O317" s="166"/>
      <c r="P317" s="238"/>
      <c r="Q317" s="238"/>
      <c r="R317" s="2"/>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CB317" s="1"/>
      <c r="CC317" s="1"/>
      <c r="CD317" s="1"/>
      <c r="CE317" s="1"/>
      <c r="CF317" s="1"/>
      <c r="CG317" s="1"/>
      <c r="CH317" s="1"/>
      <c r="CI317" s="1"/>
      <c r="CJ317" s="1"/>
    </row>
    <row r="318" spans="1:88" ht="18" customHeight="1">
      <c r="A318" s="1"/>
      <c r="B318" s="1"/>
      <c r="C318" s="2"/>
      <c r="D318" s="142"/>
      <c r="E318" s="143"/>
      <c r="F318" s="145" t="s">
        <v>134</v>
      </c>
      <c r="G318" s="165"/>
      <c r="H318" s="165"/>
      <c r="I318" s="165"/>
      <c r="J318" s="165"/>
      <c r="K318" s="165"/>
      <c r="L318" s="165"/>
      <c r="M318" s="165"/>
      <c r="N318" s="165"/>
      <c r="O318" s="166"/>
      <c r="P318" s="238"/>
      <c r="Q318" s="238"/>
      <c r="R318" s="2"/>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CB318" s="1"/>
      <c r="CC318" s="1"/>
      <c r="CD318" s="1"/>
      <c r="CE318" s="1"/>
      <c r="CF318" s="1"/>
      <c r="CG318" s="1"/>
      <c r="CH318" s="1"/>
      <c r="CI318" s="1"/>
      <c r="CJ318" s="1"/>
    </row>
    <row r="319" spans="1:88">
      <c r="A319" s="1"/>
      <c r="B319" s="1"/>
      <c r="C319" s="2"/>
      <c r="D319" s="142"/>
      <c r="E319" s="143"/>
      <c r="F319" s="175" t="s">
        <v>135</v>
      </c>
      <c r="G319" s="165"/>
      <c r="H319" s="165"/>
      <c r="I319" s="165"/>
      <c r="J319" s="165"/>
      <c r="K319" s="165"/>
      <c r="L319" s="165"/>
      <c r="M319" s="165"/>
      <c r="N319" s="165"/>
      <c r="O319" s="166"/>
      <c r="P319" s="238"/>
      <c r="Q319" s="238"/>
      <c r="R319" s="2"/>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CB319" s="1"/>
      <c r="CC319" s="1"/>
      <c r="CD319" s="1"/>
      <c r="CE319" s="1"/>
      <c r="CF319" s="1"/>
      <c r="CG319" s="1"/>
      <c r="CH319" s="1"/>
      <c r="CI319" s="1"/>
      <c r="CJ319" s="1"/>
    </row>
    <row r="320" spans="1:88">
      <c r="A320" s="1"/>
      <c r="B320" s="1"/>
      <c r="C320" s="2"/>
      <c r="D320" s="142"/>
      <c r="E320" s="143"/>
      <c r="F320" s="175" t="s">
        <v>136</v>
      </c>
      <c r="G320" s="165"/>
      <c r="H320" s="165"/>
      <c r="I320" s="165"/>
      <c r="J320" s="165"/>
      <c r="K320" s="165"/>
      <c r="L320" s="165"/>
      <c r="M320" s="165"/>
      <c r="N320" s="165"/>
      <c r="O320" s="166"/>
      <c r="P320" s="238"/>
      <c r="Q320" s="238"/>
      <c r="R320" s="2"/>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CB320" s="1"/>
      <c r="CC320" s="1"/>
      <c r="CD320" s="1"/>
      <c r="CE320" s="1"/>
      <c r="CF320" s="1"/>
      <c r="CG320" s="1"/>
      <c r="CH320" s="1"/>
      <c r="CI320" s="1"/>
      <c r="CJ320" s="1"/>
    </row>
    <row r="321" spans="1:88">
      <c r="A321" s="1"/>
      <c r="B321" s="1"/>
      <c r="C321" s="2"/>
      <c r="D321" s="142"/>
      <c r="E321" s="143"/>
      <c r="F321" s="175" t="s">
        <v>137</v>
      </c>
      <c r="G321" s="165"/>
      <c r="H321" s="165"/>
      <c r="I321" s="165"/>
      <c r="J321" s="165"/>
      <c r="K321" s="165"/>
      <c r="L321" s="165"/>
      <c r="M321" s="165"/>
      <c r="N321" s="165"/>
      <c r="O321" s="166"/>
      <c r="P321" s="238"/>
      <c r="Q321" s="238"/>
      <c r="R321" s="2"/>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CB321" s="1"/>
      <c r="CC321" s="1"/>
      <c r="CD321" s="1"/>
      <c r="CE321" s="1"/>
      <c r="CF321" s="1"/>
      <c r="CG321" s="1"/>
      <c r="CH321" s="1"/>
      <c r="CI321" s="1"/>
      <c r="CJ321" s="1"/>
    </row>
    <row r="322" spans="1:88" ht="9.75" customHeight="1">
      <c r="A322" s="1"/>
      <c r="B322" s="1"/>
      <c r="C322" s="2"/>
      <c r="D322" s="176"/>
      <c r="E322" s="177"/>
      <c r="F322" s="178"/>
      <c r="G322" s="179"/>
      <c r="H322" s="179"/>
      <c r="I322" s="179"/>
      <c r="J322" s="179"/>
      <c r="K322" s="179"/>
      <c r="L322" s="179"/>
      <c r="M322" s="179"/>
      <c r="N322" s="179"/>
      <c r="O322" s="180"/>
      <c r="P322" s="238"/>
      <c r="Q322" s="238"/>
      <c r="R322" s="2"/>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CB322" s="1"/>
      <c r="CC322" s="1"/>
      <c r="CD322" s="1"/>
      <c r="CE322" s="1"/>
      <c r="CF322" s="1"/>
      <c r="CG322" s="1"/>
      <c r="CH322" s="1"/>
      <c r="CI322" s="1"/>
      <c r="CJ322" s="1"/>
    </row>
    <row r="323" spans="1:88" ht="9.75" customHeight="1">
      <c r="A323" s="1"/>
      <c r="B323" s="1"/>
      <c r="C323" s="2"/>
      <c r="D323" s="142"/>
      <c r="E323" s="148"/>
      <c r="F323" s="169"/>
      <c r="G323" s="165"/>
      <c r="H323" s="165"/>
      <c r="I323" s="165"/>
      <c r="J323" s="165"/>
      <c r="K323" s="165"/>
      <c r="L323" s="165"/>
      <c r="M323" s="165"/>
      <c r="N323" s="165"/>
      <c r="O323" s="166"/>
      <c r="P323" s="238"/>
      <c r="Q323" s="238"/>
      <c r="R323" s="2"/>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CB323" s="1"/>
      <c r="CC323" s="1"/>
      <c r="CD323" s="1"/>
      <c r="CE323" s="1"/>
      <c r="CF323" s="1"/>
      <c r="CG323" s="1"/>
      <c r="CH323" s="1"/>
      <c r="CI323" s="1"/>
      <c r="CJ323" s="1"/>
    </row>
    <row r="324" spans="1:88" ht="18" customHeight="1">
      <c r="A324" s="1"/>
      <c r="B324" s="1"/>
      <c r="C324" s="2"/>
      <c r="D324" s="142"/>
      <c r="E324" s="143"/>
      <c r="F324" s="145" t="s">
        <v>75</v>
      </c>
      <c r="G324" s="165"/>
      <c r="H324" s="165"/>
      <c r="I324" s="165"/>
      <c r="J324" s="165"/>
      <c r="K324" s="165"/>
      <c r="L324" s="165"/>
      <c r="M324" s="165"/>
      <c r="N324" s="165"/>
      <c r="O324" s="166"/>
      <c r="P324" s="238"/>
      <c r="Q324" s="238"/>
      <c r="R324" s="2"/>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CB324" s="1"/>
      <c r="CC324" s="1"/>
      <c r="CD324" s="1"/>
      <c r="CE324" s="1"/>
      <c r="CF324" s="1"/>
      <c r="CG324" s="1"/>
      <c r="CH324" s="1"/>
      <c r="CI324" s="1"/>
      <c r="CJ324" s="1"/>
    </row>
    <row r="325" spans="1:88" ht="4.5" customHeight="1">
      <c r="A325" s="1"/>
      <c r="B325" s="1"/>
      <c r="C325" s="2"/>
      <c r="D325" s="142"/>
      <c r="E325" s="143"/>
      <c r="F325" s="260"/>
      <c r="G325" s="165"/>
      <c r="H325" s="165"/>
      <c r="I325" s="165"/>
      <c r="J325" s="165"/>
      <c r="K325" s="165"/>
      <c r="L325" s="165"/>
      <c r="M325" s="165"/>
      <c r="N325" s="165"/>
      <c r="O325" s="166"/>
      <c r="P325" s="238"/>
      <c r="Q325" s="238"/>
      <c r="R325" s="2"/>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CB325" s="1"/>
      <c r="CC325" s="1"/>
      <c r="CD325" s="1"/>
      <c r="CE325" s="1"/>
      <c r="CF325" s="1"/>
      <c r="CG325" s="1"/>
      <c r="CH325" s="1"/>
      <c r="CI325" s="1"/>
      <c r="CJ325" s="1"/>
    </row>
    <row r="326" spans="1:88" ht="17.25">
      <c r="A326" s="1"/>
      <c r="B326" s="1"/>
      <c r="C326" s="2"/>
      <c r="D326" s="142"/>
      <c r="E326" s="143"/>
      <c r="F326" s="182" t="s">
        <v>138</v>
      </c>
      <c r="G326" s="165"/>
      <c r="H326" s="165"/>
      <c r="I326" s="165"/>
      <c r="J326" s="165"/>
      <c r="K326" s="165"/>
      <c r="L326" s="165"/>
      <c r="M326" s="165"/>
      <c r="N326" s="165"/>
      <c r="O326" s="166"/>
      <c r="P326" s="238"/>
      <c r="Q326" s="238"/>
      <c r="R326" s="2"/>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CB326" s="1"/>
      <c r="CC326" s="1"/>
      <c r="CD326" s="1"/>
      <c r="CE326" s="1"/>
      <c r="CF326" s="1"/>
      <c r="CG326" s="1"/>
      <c r="CH326" s="1"/>
      <c r="CI326" s="1"/>
      <c r="CJ326" s="1"/>
    </row>
    <row r="327" spans="1:88">
      <c r="A327" s="1"/>
      <c r="B327" s="1"/>
      <c r="C327" s="2"/>
      <c r="D327" s="142"/>
      <c r="E327" s="143"/>
      <c r="F327" s="183" t="s">
        <v>139</v>
      </c>
      <c r="G327" s="183"/>
      <c r="H327" s="183"/>
      <c r="I327" s="165"/>
      <c r="J327" s="165"/>
      <c r="K327" s="165"/>
      <c r="L327" s="165"/>
      <c r="M327" s="165"/>
      <c r="N327" s="165"/>
      <c r="O327" s="166"/>
      <c r="P327" s="238"/>
      <c r="Q327" s="238"/>
      <c r="R327" s="2"/>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CB327" s="1"/>
      <c r="CC327" s="1"/>
      <c r="CD327" s="1"/>
      <c r="CE327" s="1"/>
      <c r="CF327" s="1"/>
      <c r="CG327" s="1"/>
      <c r="CH327" s="1"/>
      <c r="CI327" s="1"/>
      <c r="CJ327" s="1"/>
    </row>
    <row r="328" spans="1:88" ht="17.25">
      <c r="A328" s="1"/>
      <c r="B328" s="1"/>
      <c r="C328" s="2"/>
      <c r="D328" s="142"/>
      <c r="E328" s="143"/>
      <c r="F328" s="184" t="s">
        <v>140</v>
      </c>
      <c r="G328" s="183"/>
      <c r="H328" s="183"/>
      <c r="I328" s="165"/>
      <c r="J328" s="165"/>
      <c r="K328" s="165"/>
      <c r="L328" s="165"/>
      <c r="M328" s="165"/>
      <c r="N328" s="165"/>
      <c r="O328" s="166"/>
      <c r="P328" s="238"/>
      <c r="Q328" s="238"/>
      <c r="R328" s="2"/>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CB328" s="1"/>
      <c r="CC328" s="1"/>
      <c r="CD328" s="1"/>
      <c r="CE328" s="1"/>
      <c r="CF328" s="1"/>
      <c r="CG328" s="1"/>
      <c r="CH328" s="1"/>
      <c r="CI328" s="1"/>
      <c r="CJ328" s="1"/>
    </row>
    <row r="329" spans="1:88" ht="17.25">
      <c r="A329" s="1"/>
      <c r="B329" s="1"/>
      <c r="C329" s="2"/>
      <c r="D329" s="142"/>
      <c r="E329" s="143"/>
      <c r="F329" s="184" t="s">
        <v>141</v>
      </c>
      <c r="G329" s="183"/>
      <c r="H329" s="183"/>
      <c r="I329" s="165"/>
      <c r="J329" s="165"/>
      <c r="K329" s="165"/>
      <c r="L329" s="165"/>
      <c r="M329" s="165"/>
      <c r="N329" s="165"/>
      <c r="O329" s="166"/>
      <c r="P329" s="238"/>
      <c r="Q329" s="238"/>
      <c r="R329" s="2"/>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CB329" s="1"/>
      <c r="CC329" s="1"/>
      <c r="CD329" s="1"/>
      <c r="CE329" s="1"/>
      <c r="CF329" s="1"/>
      <c r="CG329" s="1"/>
      <c r="CH329" s="1"/>
      <c r="CI329" s="1"/>
      <c r="CJ329" s="1"/>
    </row>
    <row r="330" spans="1:88" ht="9" customHeight="1">
      <c r="A330" s="1"/>
      <c r="B330" s="1"/>
      <c r="C330" s="2"/>
      <c r="D330" s="142"/>
      <c r="E330" s="143"/>
      <c r="F330" s="183"/>
      <c r="G330" s="183"/>
      <c r="H330" s="183"/>
      <c r="I330" s="165"/>
      <c r="J330" s="165"/>
      <c r="K330" s="165"/>
      <c r="L330" s="165"/>
      <c r="M330" s="165"/>
      <c r="N330" s="165"/>
      <c r="O330" s="166"/>
      <c r="P330" s="238"/>
      <c r="Q330" s="238"/>
      <c r="R330" s="2"/>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CB330" s="1"/>
      <c r="CC330" s="1"/>
      <c r="CD330" s="1"/>
      <c r="CE330" s="1"/>
      <c r="CF330" s="1"/>
      <c r="CG330" s="1"/>
      <c r="CH330" s="1"/>
      <c r="CI330" s="1"/>
      <c r="CJ330" s="1"/>
    </row>
    <row r="331" spans="1:88" ht="15.75">
      <c r="A331" s="1"/>
      <c r="B331" s="1"/>
      <c r="C331" s="2"/>
      <c r="D331" s="142"/>
      <c r="E331" s="143"/>
      <c r="F331" s="182" t="s">
        <v>80</v>
      </c>
      <c r="G331" s="183"/>
      <c r="H331" s="183"/>
      <c r="I331" s="165"/>
      <c r="J331" s="165"/>
      <c r="K331" s="165"/>
      <c r="L331" s="165"/>
      <c r="M331" s="165"/>
      <c r="N331" s="165"/>
      <c r="O331" s="166"/>
      <c r="P331" s="238"/>
      <c r="Q331" s="238"/>
      <c r="R331" s="2"/>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CB331" s="1"/>
      <c r="CC331" s="1"/>
      <c r="CD331" s="1"/>
      <c r="CE331" s="1"/>
      <c r="CF331" s="1"/>
      <c r="CG331" s="1"/>
      <c r="CH331" s="1"/>
      <c r="CI331" s="1"/>
      <c r="CJ331" s="1"/>
    </row>
    <row r="332" spans="1:88">
      <c r="A332" s="1"/>
      <c r="B332" s="1"/>
      <c r="C332" s="2"/>
      <c r="D332" s="142"/>
      <c r="E332" s="143"/>
      <c r="F332" s="183" t="s">
        <v>142</v>
      </c>
      <c r="G332" s="185"/>
      <c r="H332" s="185"/>
      <c r="I332" s="165"/>
      <c r="J332" s="165"/>
      <c r="K332" s="165"/>
      <c r="L332" s="165"/>
      <c r="M332" s="165"/>
      <c r="N332" s="165"/>
      <c r="O332" s="166"/>
      <c r="P332" s="238"/>
      <c r="Q332" s="238"/>
      <c r="R332" s="2"/>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CB332" s="1"/>
      <c r="CC332" s="1"/>
      <c r="CD332" s="1"/>
      <c r="CE332" s="1"/>
      <c r="CF332" s="1"/>
      <c r="CG332" s="1"/>
      <c r="CH332" s="1"/>
      <c r="CI332" s="1"/>
      <c r="CJ332" s="1"/>
    </row>
    <row r="333" spans="1:88">
      <c r="A333" s="1"/>
      <c r="B333" s="1"/>
      <c r="C333" s="2"/>
      <c r="D333" s="142"/>
      <c r="E333" s="143"/>
      <c r="F333" s="183" t="s">
        <v>143</v>
      </c>
      <c r="G333" s="165"/>
      <c r="H333" s="165"/>
      <c r="I333" s="165"/>
      <c r="J333" s="165"/>
      <c r="K333" s="165"/>
      <c r="L333" s="165"/>
      <c r="M333" s="165"/>
      <c r="N333" s="165"/>
      <c r="O333" s="166"/>
      <c r="P333" s="238"/>
      <c r="Q333" s="238"/>
      <c r="R333" s="2"/>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CB333" s="1"/>
      <c r="CC333" s="1"/>
      <c r="CD333" s="1"/>
      <c r="CE333" s="1"/>
      <c r="CF333" s="1"/>
      <c r="CG333" s="1"/>
      <c r="CH333" s="1"/>
      <c r="CI333" s="1"/>
      <c r="CJ333" s="1"/>
    </row>
    <row r="334" spans="1:88" ht="18" customHeight="1">
      <c r="A334" s="1"/>
      <c r="B334" s="1"/>
      <c r="C334" s="2"/>
      <c r="D334" s="176"/>
      <c r="E334" s="177"/>
      <c r="F334" s="178"/>
      <c r="G334" s="179"/>
      <c r="H334" s="179"/>
      <c r="I334" s="179"/>
      <c r="J334" s="179"/>
      <c r="K334" s="179"/>
      <c r="L334" s="179"/>
      <c r="M334" s="179"/>
      <c r="N334" s="179"/>
      <c r="O334" s="180"/>
      <c r="P334" s="238"/>
      <c r="Q334" s="238"/>
      <c r="R334" s="2"/>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CB334" s="1"/>
      <c r="CC334" s="1"/>
      <c r="CD334" s="1"/>
      <c r="CE334" s="1"/>
      <c r="CF334" s="1"/>
      <c r="CG334" s="1"/>
      <c r="CH334" s="1"/>
      <c r="CI334" s="1"/>
      <c r="CJ334" s="1"/>
    </row>
    <row r="335" spans="1:88" ht="18" customHeight="1">
      <c r="A335" s="1"/>
      <c r="B335" s="1"/>
      <c r="C335" s="2"/>
      <c r="D335" s="126"/>
      <c r="E335" s="150"/>
      <c r="F335" s="186"/>
      <c r="G335" s="167"/>
      <c r="H335" s="167"/>
      <c r="I335" s="167"/>
      <c r="J335" s="167"/>
      <c r="K335" s="167"/>
      <c r="L335" s="167"/>
      <c r="M335" s="167"/>
      <c r="N335" s="167"/>
      <c r="O335" s="167"/>
      <c r="P335" s="238"/>
      <c r="Q335" s="238"/>
      <c r="R335" s="2"/>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CB335" s="1"/>
      <c r="CC335" s="1"/>
      <c r="CD335" s="1"/>
      <c r="CE335" s="1"/>
      <c r="CF335" s="1"/>
      <c r="CG335" s="1"/>
      <c r="CH335" s="1"/>
      <c r="CI335" s="1"/>
      <c r="CJ335" s="1"/>
    </row>
    <row r="336" spans="1:88" ht="12.75" customHeight="1">
      <c r="A336" s="1"/>
      <c r="B336" s="1"/>
      <c r="C336" s="2"/>
      <c r="D336" s="126"/>
      <c r="E336" s="150"/>
      <c r="F336" s="186"/>
      <c r="G336" s="167"/>
      <c r="H336" s="167"/>
      <c r="I336" s="167"/>
      <c r="J336" s="167"/>
      <c r="K336" s="167"/>
      <c r="L336" s="167"/>
      <c r="M336" s="167"/>
      <c r="N336" s="167"/>
      <c r="O336" s="167"/>
      <c r="P336" s="238"/>
      <c r="Q336" s="238"/>
      <c r="R336" s="2"/>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CB336" s="1"/>
      <c r="CC336" s="1"/>
      <c r="CD336" s="1"/>
      <c r="CE336" s="1"/>
      <c r="CF336" s="1"/>
      <c r="CG336" s="1"/>
      <c r="CH336" s="1"/>
      <c r="CI336" s="1"/>
      <c r="CJ336" s="1"/>
    </row>
    <row r="337" spans="1:88" ht="12.75" customHeight="1">
      <c r="A337" s="99"/>
      <c r="B337" s="99"/>
      <c r="C337" s="18"/>
      <c r="D337" s="126"/>
      <c r="E337" s="126"/>
      <c r="F337" s="126"/>
      <c r="G337" s="126"/>
      <c r="H337" s="126"/>
      <c r="I337" s="126"/>
      <c r="J337" s="126"/>
      <c r="K337" s="126"/>
      <c r="L337" s="126"/>
      <c r="M337" s="126"/>
      <c r="N337" s="126"/>
      <c r="O337" s="126"/>
      <c r="P337" s="2"/>
      <c r="Q337" s="2"/>
      <c r="R337" s="2"/>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CB337" s="1"/>
      <c r="CC337" s="1"/>
      <c r="CD337" s="1"/>
      <c r="CE337" s="1"/>
      <c r="CF337" s="1"/>
      <c r="CG337" s="1"/>
      <c r="CH337" s="1"/>
      <c r="CI337" s="1"/>
      <c r="CJ337" s="1"/>
    </row>
    <row r="338" spans="1:88" ht="12.75" customHeight="1">
      <c r="A338" s="99"/>
      <c r="B338" s="99"/>
      <c r="C338" s="18"/>
      <c r="D338" s="126"/>
      <c r="E338" s="126"/>
      <c r="F338" s="126"/>
      <c r="G338" s="126"/>
      <c r="H338" s="126"/>
      <c r="I338" s="126"/>
      <c r="J338" s="126"/>
      <c r="K338" s="126"/>
      <c r="L338" s="126"/>
      <c r="M338" s="126"/>
      <c r="N338" s="126"/>
      <c r="O338" s="126"/>
      <c r="P338" s="2"/>
      <c r="Q338" s="2"/>
      <c r="R338" s="2"/>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CB338" s="1"/>
      <c r="CC338" s="1"/>
      <c r="CD338" s="1"/>
      <c r="CE338" s="1"/>
      <c r="CF338" s="1"/>
      <c r="CG338" s="1"/>
      <c r="CH338" s="1"/>
      <c r="CI338" s="1"/>
      <c r="CJ338" s="1"/>
    </row>
    <row r="339" spans="1:88" ht="12.75" customHeight="1">
      <c r="A339" s="99"/>
      <c r="B339" s="99"/>
      <c r="C339" s="18"/>
      <c r="D339" s="126"/>
      <c r="E339" s="126"/>
      <c r="F339" s="126"/>
      <c r="G339" s="126"/>
      <c r="H339" s="126"/>
      <c r="I339" s="126"/>
      <c r="J339" s="126"/>
      <c r="K339" s="126"/>
      <c r="L339" s="126"/>
      <c r="M339" s="126"/>
      <c r="N339" s="126"/>
      <c r="O339" s="126"/>
      <c r="P339" s="2"/>
      <c r="Q339" s="2"/>
      <c r="R339" s="2"/>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CB339" s="1"/>
      <c r="CC339" s="1"/>
      <c r="CD339" s="1"/>
      <c r="CE339" s="1"/>
      <c r="CF339" s="1"/>
      <c r="CG339" s="1"/>
      <c r="CH339" s="1"/>
      <c r="CI339" s="1"/>
      <c r="CJ339" s="1"/>
    </row>
    <row r="340" spans="1:88" ht="12.75" customHeight="1">
      <c r="A340" s="99"/>
      <c r="B340" s="99"/>
      <c r="C340" s="18"/>
      <c r="D340" s="2"/>
      <c r="E340" s="2"/>
      <c r="F340" s="2"/>
      <c r="G340" s="2"/>
      <c r="H340" s="2"/>
      <c r="I340" s="2"/>
      <c r="J340" s="2"/>
      <c r="K340" s="2"/>
      <c r="L340" s="2"/>
      <c r="M340" s="2"/>
      <c r="N340" s="2"/>
      <c r="O340" s="2"/>
      <c r="P340" s="2"/>
      <c r="Q340" s="2"/>
      <c r="R340" s="2"/>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CB340" s="1"/>
      <c r="CC340" s="1"/>
      <c r="CD340" s="1"/>
      <c r="CE340" s="1"/>
      <c r="CF340" s="1"/>
      <c r="CG340" s="1"/>
      <c r="CH340" s="1"/>
      <c r="CI340" s="1"/>
      <c r="CJ340" s="1"/>
    </row>
    <row r="341" spans="1:88" ht="12.75" customHeight="1">
      <c r="A341" s="99"/>
      <c r="B341" s="99"/>
      <c r="C341" s="18"/>
      <c r="D341" s="2"/>
      <c r="E341" s="2"/>
      <c r="F341" s="2"/>
      <c r="G341" s="2"/>
      <c r="H341" s="2"/>
      <c r="I341" s="2"/>
      <c r="J341" s="2"/>
      <c r="K341" s="2"/>
      <c r="L341" s="2"/>
      <c r="M341" s="2"/>
      <c r="N341" s="2"/>
      <c r="O341" s="2"/>
      <c r="P341" s="2"/>
      <c r="Q341" s="2"/>
      <c r="R341" s="2"/>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CB341" s="1"/>
      <c r="CC341" s="1"/>
      <c r="CD341" s="1"/>
      <c r="CE341" s="1"/>
      <c r="CF341" s="1"/>
      <c r="CG341" s="1"/>
      <c r="CH341" s="1"/>
      <c r="CI341" s="1"/>
      <c r="CJ341" s="1"/>
    </row>
    <row r="342" spans="1:88" ht="12.75" customHeight="1">
      <c r="A342" s="99"/>
      <c r="B342" s="99"/>
      <c r="C342" s="18"/>
      <c r="D342" s="2"/>
      <c r="E342" s="2"/>
      <c r="F342" s="2"/>
      <c r="G342" s="2"/>
      <c r="H342" s="2"/>
      <c r="I342" s="2"/>
      <c r="J342" s="2"/>
      <c r="K342" s="2"/>
      <c r="L342" s="2"/>
      <c r="M342" s="2"/>
      <c r="N342" s="2"/>
      <c r="O342" s="2"/>
      <c r="P342" s="2"/>
      <c r="Q342" s="2"/>
      <c r="R342" s="2"/>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CB342" s="1"/>
      <c r="CC342" s="1"/>
      <c r="CD342" s="1"/>
      <c r="CE342" s="1"/>
      <c r="CF342" s="1"/>
      <c r="CG342" s="1"/>
      <c r="CH342" s="1"/>
      <c r="CI342" s="1"/>
      <c r="CJ342" s="1"/>
    </row>
    <row r="343" spans="1:88" ht="12.75" customHeight="1">
      <c r="A343" s="99"/>
      <c r="B343" s="99"/>
      <c r="C343" s="18"/>
      <c r="D343" s="2"/>
      <c r="E343" s="2"/>
      <c r="F343" s="2"/>
      <c r="G343" s="2"/>
      <c r="H343" s="2"/>
      <c r="I343" s="2"/>
      <c r="J343" s="2"/>
      <c r="K343" s="2"/>
      <c r="L343" s="2"/>
      <c r="M343" s="2"/>
      <c r="N343" s="2"/>
      <c r="O343" s="2"/>
      <c r="P343" s="2"/>
      <c r="Q343" s="2"/>
      <c r="R343" s="2"/>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CB343" s="1"/>
      <c r="CC343" s="1"/>
      <c r="CD343" s="1"/>
      <c r="CE343" s="1"/>
      <c r="CF343" s="1"/>
      <c r="CG343" s="1"/>
      <c r="CH343" s="1"/>
      <c r="CI343" s="1"/>
      <c r="CJ343" s="1"/>
    </row>
    <row r="344" spans="1:88" ht="12.75" customHeight="1">
      <c r="A344" s="99"/>
      <c r="B344" s="99"/>
      <c r="C344" s="18"/>
      <c r="D344" s="2"/>
      <c r="E344" s="2"/>
      <c r="F344" s="2"/>
      <c r="G344" s="2"/>
      <c r="H344" s="2"/>
      <c r="I344" s="2"/>
      <c r="J344" s="2"/>
      <c r="K344" s="2"/>
      <c r="L344" s="2"/>
      <c r="M344" s="2"/>
      <c r="N344" s="2"/>
      <c r="O344" s="2"/>
      <c r="P344" s="2"/>
      <c r="Q344" s="2"/>
      <c r="R344" s="2"/>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CB344" s="1"/>
      <c r="CC344" s="1"/>
      <c r="CD344" s="1"/>
      <c r="CE344" s="1"/>
      <c r="CF344" s="1"/>
      <c r="CG344" s="1"/>
      <c r="CH344" s="1"/>
      <c r="CI344" s="1"/>
      <c r="CJ344" s="1"/>
    </row>
    <row r="345" spans="1:88" ht="12.75" customHeight="1">
      <c r="A345" s="99"/>
      <c r="B345" s="99"/>
      <c r="C345" s="99"/>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CB345" s="1"/>
      <c r="CC345" s="1"/>
      <c r="CD345" s="1"/>
      <c r="CE345" s="1"/>
      <c r="CF345" s="1"/>
      <c r="CG345" s="1"/>
      <c r="CH345" s="1"/>
      <c r="CI345" s="1"/>
      <c r="CJ345" s="1"/>
    </row>
    <row r="346" spans="1:88" ht="12.75" customHeight="1">
      <c r="A346" s="99"/>
      <c r="B346" s="99"/>
      <c r="C346" s="99"/>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CB346" s="1"/>
      <c r="CC346" s="1"/>
      <c r="CD346" s="1"/>
      <c r="CE346" s="1"/>
      <c r="CF346" s="1"/>
      <c r="CG346" s="1"/>
      <c r="CH346" s="1"/>
      <c r="CI346" s="1"/>
      <c r="CJ346" s="1"/>
    </row>
    <row r="347" spans="1:88" ht="12.75" customHeight="1">
      <c r="A347" s="99"/>
      <c r="B347" s="99"/>
      <c r="C347" s="99"/>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CB347" s="1"/>
      <c r="CC347" s="1"/>
      <c r="CD347" s="1"/>
      <c r="CE347" s="1"/>
      <c r="CF347" s="1"/>
      <c r="CG347" s="1"/>
      <c r="CH347" s="1"/>
      <c r="CI347" s="1"/>
      <c r="CJ347" s="1"/>
    </row>
    <row r="348" spans="1:88" ht="12.75" customHeight="1">
      <c r="A348" s="99"/>
      <c r="B348" s="99"/>
      <c r="C348" s="99"/>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CB348" s="1"/>
      <c r="CC348" s="1"/>
      <c r="CD348" s="1"/>
      <c r="CE348" s="1"/>
      <c r="CF348" s="1"/>
      <c r="CG348" s="1"/>
      <c r="CH348" s="1"/>
      <c r="CI348" s="1"/>
      <c r="CJ348" s="1"/>
    </row>
    <row r="349" spans="1:88" ht="12.75" customHeight="1">
      <c r="A349" s="99"/>
      <c r="B349" s="99"/>
      <c r="C349" s="99"/>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CB349" s="1"/>
      <c r="CC349" s="1"/>
      <c r="CD349" s="1"/>
      <c r="CE349" s="1"/>
      <c r="CF349" s="1"/>
      <c r="CG349" s="1"/>
      <c r="CH349" s="1"/>
      <c r="CI349" s="1"/>
      <c r="CJ349" s="1"/>
    </row>
    <row r="350" spans="1:88" ht="12.75" customHeight="1">
      <c r="A350" s="99"/>
      <c r="B350" s="99"/>
      <c r="C350" s="99"/>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CB350" s="1"/>
      <c r="CC350" s="1"/>
      <c r="CD350" s="1"/>
      <c r="CE350" s="1"/>
      <c r="CF350" s="1"/>
      <c r="CG350" s="1"/>
      <c r="CH350" s="1"/>
      <c r="CI350" s="1"/>
      <c r="CJ350" s="1"/>
    </row>
    <row r="351" spans="1:88" ht="12.75" customHeight="1">
      <c r="A351" s="99"/>
      <c r="B351" s="99"/>
      <c r="C351" s="99"/>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CB351" s="1"/>
      <c r="CC351" s="1"/>
      <c r="CD351" s="1"/>
      <c r="CE351" s="1"/>
      <c r="CF351" s="1"/>
      <c r="CG351" s="1"/>
      <c r="CH351" s="1"/>
      <c r="CI351" s="1"/>
      <c r="CJ351" s="1"/>
    </row>
    <row r="352" spans="1:88" ht="12.75" customHeight="1">
      <c r="A352" s="99"/>
      <c r="B352" s="99"/>
      <c r="C352" s="99"/>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CB352" s="1"/>
      <c r="CC352" s="1"/>
      <c r="CD352" s="1"/>
      <c r="CE352" s="1"/>
      <c r="CF352" s="1"/>
      <c r="CG352" s="1"/>
      <c r="CH352" s="1"/>
      <c r="CI352" s="1"/>
      <c r="CJ352" s="1"/>
    </row>
    <row r="353" spans="1:88" ht="12.75" customHeight="1">
      <c r="A353" s="99"/>
      <c r="B353" s="99"/>
      <c r="C353" s="99"/>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CB353" s="1"/>
      <c r="CC353" s="1"/>
      <c r="CD353" s="1"/>
      <c r="CE353" s="1"/>
      <c r="CF353" s="1"/>
      <c r="CG353" s="1"/>
      <c r="CH353" s="1"/>
      <c r="CI353" s="1"/>
      <c r="CJ353" s="1"/>
    </row>
    <row r="354" spans="1:88" ht="12.75" customHeight="1">
      <c r="A354" s="99"/>
      <c r="B354" s="99"/>
      <c r="C354" s="99"/>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CB354" s="1"/>
      <c r="CC354" s="1"/>
      <c r="CD354" s="1"/>
      <c r="CE354" s="1"/>
      <c r="CF354" s="1"/>
      <c r="CG354" s="1"/>
      <c r="CH354" s="1"/>
      <c r="CI354" s="1"/>
      <c r="CJ354" s="1"/>
    </row>
    <row r="355" spans="1:88" ht="12.75" customHeight="1">
      <c r="A355" s="99"/>
      <c r="B355" s="99"/>
      <c r="C355" s="99"/>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CB355" s="1"/>
      <c r="CC355" s="1"/>
      <c r="CD355" s="1"/>
      <c r="CE355" s="1"/>
      <c r="CF355" s="1"/>
      <c r="CG355" s="1"/>
      <c r="CH355" s="1"/>
      <c r="CI355" s="1"/>
      <c r="CJ355" s="1"/>
    </row>
    <row r="356" spans="1:88" ht="12.75" customHeight="1">
      <c r="A356" s="99"/>
      <c r="B356" s="99"/>
      <c r="C356" s="9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CB356" s="1"/>
      <c r="CC356" s="1"/>
      <c r="CD356" s="1"/>
      <c r="CE356" s="1"/>
      <c r="CF356" s="1"/>
      <c r="CG356" s="1"/>
      <c r="CH356" s="1"/>
      <c r="CI356" s="1"/>
      <c r="CJ356" s="1"/>
    </row>
    <row r="357" spans="1:88" ht="12.75" customHeight="1">
      <c r="A357" s="99"/>
      <c r="B357" s="99"/>
      <c r="C357" s="99"/>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CB357" s="1"/>
      <c r="CC357" s="1"/>
      <c r="CD357" s="1"/>
      <c r="CE357" s="1"/>
      <c r="CF357" s="1"/>
      <c r="CG357" s="1"/>
      <c r="CH357" s="1"/>
      <c r="CI357" s="1"/>
      <c r="CJ357" s="1"/>
    </row>
    <row r="358" spans="1:88" ht="12.75" customHeight="1">
      <c r="A358" s="99"/>
      <c r="B358" s="99"/>
      <c r="C358" s="99"/>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CB358" s="1"/>
      <c r="CC358" s="1"/>
      <c r="CD358" s="1"/>
      <c r="CE358" s="1"/>
      <c r="CF358" s="1"/>
      <c r="CG358" s="1"/>
      <c r="CH358" s="1"/>
      <c r="CI358" s="1"/>
      <c r="CJ358" s="1"/>
    </row>
    <row r="359" spans="1:88" ht="12.75" customHeight="1">
      <c r="A359" s="99"/>
      <c r="B359" s="99"/>
      <c r="C359" s="99"/>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CB359" s="1"/>
      <c r="CC359" s="1"/>
      <c r="CD359" s="1"/>
      <c r="CE359" s="1"/>
      <c r="CF359" s="1"/>
      <c r="CG359" s="1"/>
      <c r="CH359" s="1"/>
      <c r="CI359" s="1"/>
      <c r="CJ359" s="1"/>
    </row>
    <row r="360" spans="1:88" ht="12.75" customHeight="1">
      <c r="A360" s="99"/>
      <c r="B360" s="99"/>
      <c r="C360" s="99"/>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CB360" s="1"/>
      <c r="CC360" s="1"/>
      <c r="CD360" s="1"/>
      <c r="CE360" s="1"/>
      <c r="CF360" s="1"/>
      <c r="CG360" s="1"/>
      <c r="CH360" s="1"/>
      <c r="CI360" s="1"/>
      <c r="CJ360" s="1"/>
    </row>
    <row r="361" spans="1:88" ht="12.75" customHeight="1">
      <c r="A361" s="99"/>
      <c r="B361" s="99"/>
      <c r="C361" s="99"/>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CB361" s="1"/>
      <c r="CC361" s="1"/>
      <c r="CD361" s="1"/>
      <c r="CE361" s="1"/>
      <c r="CF361" s="1"/>
      <c r="CG361" s="1"/>
      <c r="CH361" s="1"/>
      <c r="CI361" s="1"/>
      <c r="CJ361" s="1"/>
    </row>
    <row r="362" spans="1:88" ht="12.75" customHeight="1">
      <c r="A362" s="99"/>
      <c r="B362" s="99"/>
      <c r="C362" s="99"/>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CB362" s="1"/>
      <c r="CC362" s="1"/>
      <c r="CD362" s="1"/>
      <c r="CE362" s="1"/>
      <c r="CF362" s="1"/>
      <c r="CG362" s="1"/>
      <c r="CH362" s="1"/>
      <c r="CI362" s="1"/>
      <c r="CJ362" s="1"/>
    </row>
    <row r="363" spans="1:88" ht="12.75" customHeight="1">
      <c r="A363" s="199"/>
      <c r="B363" s="199"/>
      <c r="C363" s="199"/>
      <c r="D363" s="200"/>
      <c r="E363" s="201"/>
      <c r="F363" s="201"/>
      <c r="G363" s="201"/>
      <c r="H363" s="201"/>
      <c r="I363" s="201"/>
      <c r="J363" s="201"/>
      <c r="K363" s="201"/>
      <c r="L363" s="201"/>
      <c r="M363" s="201"/>
      <c r="N363" s="201"/>
      <c r="O363" s="201"/>
      <c r="P363" s="201"/>
      <c r="Q363" s="20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CB363" s="1"/>
      <c r="CC363" s="1"/>
      <c r="CD363" s="1"/>
      <c r="CE363" s="1"/>
      <c r="CF363" s="1"/>
      <c r="CG363" s="1"/>
      <c r="CH363" s="1"/>
      <c r="CI363" s="1"/>
      <c r="CJ363" s="1"/>
    </row>
    <row r="364" spans="1:88" ht="12.75" customHeight="1">
      <c r="A364" s="199"/>
      <c r="B364" s="199"/>
      <c r="C364" s="199"/>
      <c r="D364" s="201"/>
      <c r="E364" s="201"/>
      <c r="F364" s="201"/>
      <c r="G364" s="201"/>
      <c r="H364" s="201"/>
      <c r="I364" s="201"/>
      <c r="J364" s="201"/>
      <c r="K364" s="201"/>
      <c r="L364" s="201"/>
      <c r="M364" s="201"/>
      <c r="N364" s="201"/>
      <c r="O364" s="201"/>
      <c r="P364" s="201"/>
      <c r="Q364" s="20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CB364" s="1"/>
      <c r="CC364" s="1"/>
      <c r="CD364" s="1"/>
      <c r="CE364" s="1"/>
      <c r="CF364" s="1"/>
      <c r="CG364" s="1"/>
      <c r="CH364" s="1"/>
      <c r="CI364" s="1"/>
      <c r="CJ364" s="1"/>
    </row>
    <row r="365" spans="1:88" ht="12.75" customHeight="1">
      <c r="A365" s="199"/>
      <c r="B365" s="199"/>
      <c r="C365" s="199"/>
      <c r="D365" s="201"/>
      <c r="E365" s="201"/>
      <c r="F365" s="201"/>
      <c r="G365" s="201"/>
      <c r="H365" s="201"/>
      <c r="I365" s="201"/>
      <c r="J365" s="201"/>
      <c r="K365" s="201"/>
      <c r="L365" s="201"/>
      <c r="M365" s="201"/>
      <c r="N365" s="201"/>
      <c r="O365" s="201"/>
      <c r="P365" s="201"/>
      <c r="Q365" s="20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CB365" s="1"/>
      <c r="CC365" s="1"/>
      <c r="CD365" s="1"/>
      <c r="CE365" s="1"/>
      <c r="CF365" s="1"/>
      <c r="CG365" s="1"/>
      <c r="CH365" s="1"/>
      <c r="CI365" s="1"/>
      <c r="CJ365" s="1"/>
    </row>
    <row r="366" spans="1:88" ht="12.75" customHeight="1">
      <c r="A366" s="99"/>
      <c r="B366" s="99"/>
      <c r="C366" s="99"/>
      <c r="D366" s="201"/>
      <c r="E366" s="201"/>
      <c r="F366" s="201"/>
      <c r="G366" s="201"/>
      <c r="H366" s="201"/>
      <c r="I366" s="201"/>
      <c r="J366" s="201"/>
      <c r="K366" s="201"/>
      <c r="L366" s="201"/>
      <c r="M366" s="201"/>
      <c r="N366" s="201"/>
      <c r="O366" s="201"/>
      <c r="P366" s="201"/>
      <c r="Q366" s="20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CB366" s="1"/>
      <c r="CC366" s="1"/>
      <c r="CD366" s="1"/>
      <c r="CE366" s="1"/>
      <c r="CF366" s="1"/>
      <c r="CG366" s="1"/>
      <c r="CH366" s="1"/>
      <c r="CI366" s="1"/>
      <c r="CJ366" s="1"/>
    </row>
    <row r="367" spans="1:88" ht="12.75" customHeight="1">
      <c r="A367" s="99"/>
      <c r="B367" s="99"/>
      <c r="C367" s="99"/>
      <c r="D367" s="201"/>
      <c r="E367" s="201"/>
      <c r="F367" s="201"/>
      <c r="G367" s="201"/>
      <c r="H367" s="201"/>
      <c r="I367" s="201"/>
      <c r="J367" s="201"/>
      <c r="K367" s="201"/>
      <c r="L367" s="201"/>
      <c r="M367" s="201"/>
      <c r="N367" s="201"/>
      <c r="O367" s="201"/>
      <c r="P367" s="201"/>
      <c r="Q367" s="20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CB367" s="1"/>
      <c r="CC367" s="1"/>
      <c r="CD367" s="1"/>
      <c r="CE367" s="1"/>
      <c r="CF367" s="1"/>
      <c r="CG367" s="1"/>
      <c r="CH367" s="1"/>
      <c r="CI367" s="1"/>
      <c r="CJ367" s="1"/>
    </row>
    <row r="368" spans="1:88" ht="12.75" customHeight="1">
      <c r="A368" s="99"/>
      <c r="B368" s="99"/>
      <c r="C368" s="99"/>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CB368" s="1"/>
      <c r="CC368" s="1"/>
      <c r="CD368" s="1"/>
      <c r="CE368" s="1"/>
      <c r="CF368" s="1"/>
      <c r="CG368" s="1"/>
      <c r="CH368" s="1"/>
      <c r="CI368" s="1"/>
      <c r="CJ368" s="1"/>
    </row>
    <row r="369" spans="1:88" ht="12.75" customHeight="1">
      <c r="A369" s="99"/>
      <c r="B369" s="99"/>
      <c r="C369" s="99"/>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CB369" s="1"/>
      <c r="CC369" s="1"/>
      <c r="CD369" s="1"/>
      <c r="CE369" s="1"/>
      <c r="CF369" s="1"/>
      <c r="CG369" s="1"/>
      <c r="CH369" s="1"/>
      <c r="CI369" s="1"/>
      <c r="CJ369" s="1"/>
    </row>
    <row r="370" spans="1:88" ht="21" customHeight="1">
      <c r="A370" s="99"/>
      <c r="B370" s="99"/>
      <c r="C370" s="99"/>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CB370" s="1"/>
      <c r="CC370" s="1"/>
      <c r="CD370" s="1"/>
      <c r="CE370" s="1"/>
      <c r="CF370" s="1"/>
      <c r="CG370" s="1"/>
      <c r="CH370" s="1"/>
      <c r="CI370" s="1"/>
      <c r="CJ370" s="1"/>
    </row>
    <row r="371" spans="1:88" ht="21" customHeight="1">
      <c r="A371" s="99"/>
      <c r="B371" s="99"/>
      <c r="C371" s="99"/>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CB371" s="1"/>
      <c r="CC371" s="1"/>
      <c r="CD371" s="1"/>
      <c r="CE371" s="1"/>
      <c r="CF371" s="1"/>
      <c r="CG371" s="1"/>
      <c r="CH371" s="1"/>
      <c r="CI371" s="1"/>
      <c r="CJ371" s="1"/>
    </row>
    <row r="372" spans="1:88" ht="21" customHeight="1">
      <c r="A372" s="99"/>
      <c r="B372" s="99"/>
      <c r="C372" s="99"/>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CB372" s="1"/>
      <c r="CC372" s="1"/>
      <c r="CD372" s="1"/>
      <c r="CE372" s="1"/>
      <c r="CF372" s="1"/>
      <c r="CG372" s="1"/>
      <c r="CH372" s="1"/>
      <c r="CI372" s="1"/>
      <c r="CJ372" s="1"/>
    </row>
    <row r="373" spans="1:88" ht="21" customHeight="1">
      <c r="A373" s="99"/>
      <c r="B373" s="99"/>
      <c r="C373" s="99"/>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CB373" s="1"/>
      <c r="CC373" s="1"/>
      <c r="CD373" s="1"/>
      <c r="CE373" s="1"/>
      <c r="CF373" s="1"/>
      <c r="CG373" s="1"/>
      <c r="CH373" s="1"/>
      <c r="CI373" s="1"/>
      <c r="CJ373" s="1"/>
    </row>
    <row r="374" spans="1:88" ht="21" customHeight="1">
      <c r="A374" s="99"/>
      <c r="B374" s="99"/>
      <c r="C374" s="99"/>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CB374" s="1"/>
      <c r="CC374" s="1"/>
      <c r="CD374" s="1"/>
      <c r="CE374" s="1"/>
      <c r="CF374" s="1"/>
      <c r="CG374" s="1"/>
      <c r="CH374" s="1"/>
      <c r="CI374" s="1"/>
      <c r="CJ374" s="1"/>
    </row>
    <row r="375" spans="1:88" ht="21" customHeight="1">
      <c r="A375" s="99"/>
      <c r="B375" s="99"/>
      <c r="C375" s="99"/>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CB375" s="1"/>
      <c r="CC375" s="1"/>
      <c r="CD375" s="1"/>
      <c r="CE375" s="1"/>
      <c r="CF375" s="1"/>
      <c r="CG375" s="1"/>
      <c r="CH375" s="1"/>
      <c r="CI375" s="1"/>
      <c r="CJ375" s="1"/>
    </row>
    <row r="376" spans="1:88" ht="21" customHeight="1">
      <c r="A376" s="99"/>
      <c r="B376" s="99"/>
      <c r="C376" s="99"/>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CB376" s="1"/>
      <c r="CC376" s="1"/>
      <c r="CD376" s="1"/>
      <c r="CE376" s="1"/>
      <c r="CF376" s="1"/>
      <c r="CG376" s="1"/>
      <c r="CH376" s="1"/>
      <c r="CI376" s="1"/>
      <c r="CJ376" s="1"/>
    </row>
    <row r="377" spans="1:88" ht="6.75" customHeight="1">
      <c r="A377" s="99"/>
      <c r="B377" s="99"/>
      <c r="C377" s="99"/>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row>
    <row r="378" spans="1:88" ht="12.75" customHeight="1">
      <c r="A378" s="99"/>
      <c r="B378" s="99"/>
      <c r="C378" s="99"/>
      <c r="D378" s="270"/>
      <c r="E378" s="270"/>
      <c r="F378" s="270"/>
      <c r="G378" s="270"/>
      <c r="H378" s="270"/>
      <c r="I378" s="270"/>
      <c r="J378" s="270"/>
      <c r="K378" s="270"/>
      <c r="L378" s="270"/>
      <c r="M378" s="270"/>
      <c r="N378" s="270"/>
      <c r="O378" s="270"/>
      <c r="P378" s="270"/>
      <c r="Q378" s="270"/>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row>
    <row r="379" spans="1:88" ht="12.75" customHeight="1">
      <c r="A379" s="99"/>
      <c r="B379" s="99"/>
      <c r="C379" s="99"/>
      <c r="D379" s="270"/>
      <c r="E379" s="270"/>
      <c r="F379" s="270"/>
      <c r="G379" s="270"/>
      <c r="H379" s="270"/>
      <c r="I379" s="270"/>
      <c r="J379" s="270"/>
      <c r="K379" s="270"/>
      <c r="L379" s="270"/>
      <c r="M379" s="270"/>
      <c r="N379" s="270"/>
      <c r="O379" s="270"/>
      <c r="P379" s="270"/>
      <c r="Q379" s="270"/>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row>
    <row r="380" spans="1:88" ht="12.75" customHeight="1">
      <c r="A380" s="99"/>
      <c r="B380" s="99"/>
      <c r="C380" s="99"/>
      <c r="D380" s="270"/>
      <c r="E380" s="270"/>
      <c r="F380" s="270"/>
      <c r="G380" s="270"/>
      <c r="H380" s="270"/>
      <c r="I380" s="270"/>
      <c r="J380" s="270"/>
      <c r="K380" s="270"/>
      <c r="L380" s="270"/>
      <c r="M380" s="270"/>
      <c r="N380" s="270"/>
      <c r="O380" s="270"/>
      <c r="P380" s="270"/>
      <c r="Q380" s="270"/>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row>
    <row r="381" spans="1:88" ht="12.75" customHeight="1">
      <c r="A381" s="99"/>
      <c r="B381" s="99"/>
      <c r="C381" s="99"/>
      <c r="D381" s="270"/>
      <c r="E381" s="270"/>
      <c r="F381" s="270"/>
      <c r="G381" s="270"/>
      <c r="H381" s="270"/>
      <c r="I381" s="270"/>
      <c r="J381" s="270"/>
      <c r="K381" s="270"/>
      <c r="L381" s="270"/>
      <c r="M381" s="270"/>
      <c r="N381" s="270"/>
      <c r="O381" s="270"/>
      <c r="P381" s="270"/>
      <c r="Q381" s="270"/>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row>
    <row r="382" spans="1:88" ht="12.75" customHeight="1">
      <c r="A382" s="99"/>
      <c r="B382" s="99"/>
      <c r="C382" s="99"/>
      <c r="D382" s="270"/>
      <c r="E382" s="270"/>
      <c r="F382" s="270"/>
      <c r="G382" s="270"/>
      <c r="H382" s="270"/>
      <c r="I382" s="270"/>
      <c r="J382" s="270"/>
      <c r="K382" s="270"/>
      <c r="L382" s="270"/>
      <c r="M382" s="270"/>
      <c r="N382" s="270"/>
      <c r="O382" s="270"/>
      <c r="P382" s="270"/>
      <c r="Q382" s="270"/>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row>
    <row r="383" spans="1:88" ht="12.75" customHeight="1">
      <c r="A383" s="99"/>
      <c r="B383" s="99"/>
      <c r="C383" s="99"/>
      <c r="D383" s="270"/>
      <c r="E383" s="270"/>
      <c r="F383" s="270"/>
      <c r="G383" s="270"/>
      <c r="H383" s="270"/>
      <c r="I383" s="270"/>
      <c r="J383" s="270"/>
      <c r="K383" s="270"/>
      <c r="L383" s="270"/>
      <c r="M383" s="270"/>
      <c r="N383" s="270"/>
      <c r="O383" s="270"/>
      <c r="P383" s="270"/>
      <c r="Q383" s="270"/>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row>
    <row r="384" spans="1:88" ht="12.75" customHeight="1">
      <c r="A384" s="99"/>
      <c r="B384" s="99"/>
      <c r="C384" s="99"/>
      <c r="D384" s="270"/>
      <c r="E384" s="270"/>
      <c r="F384" s="270"/>
      <c r="G384" s="270"/>
      <c r="H384" s="270"/>
      <c r="I384" s="270"/>
      <c r="J384" s="270"/>
      <c r="K384" s="270"/>
      <c r="L384" s="270"/>
      <c r="M384" s="270"/>
      <c r="N384" s="270"/>
      <c r="O384" s="270"/>
      <c r="P384" s="270"/>
      <c r="Q384" s="270"/>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row>
    <row r="385" spans="1:60" ht="12.75" customHeight="1">
      <c r="A385" s="99"/>
      <c r="B385" s="99"/>
      <c r="C385" s="99"/>
      <c r="D385" s="270"/>
      <c r="E385" s="270"/>
      <c r="F385" s="270"/>
      <c r="G385" s="270"/>
      <c r="H385" s="270"/>
      <c r="I385" s="270"/>
      <c r="J385" s="270"/>
      <c r="K385" s="270"/>
      <c r="L385" s="270"/>
      <c r="M385" s="270"/>
      <c r="N385" s="270"/>
      <c r="O385" s="270"/>
      <c r="P385" s="270"/>
      <c r="Q385" s="270"/>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row>
    <row r="386" spans="1:60" ht="12.75" customHeight="1">
      <c r="A386" s="99"/>
      <c r="B386" s="99"/>
      <c r="C386" s="99"/>
      <c r="D386" s="270"/>
      <c r="E386" s="270"/>
      <c r="F386" s="270"/>
      <c r="G386" s="270"/>
      <c r="H386" s="270"/>
      <c r="I386" s="270"/>
      <c r="J386" s="270"/>
      <c r="K386" s="270"/>
      <c r="L386" s="270"/>
      <c r="M386" s="270"/>
      <c r="N386" s="270"/>
      <c r="O386" s="270"/>
      <c r="P386" s="270"/>
      <c r="Q386" s="270"/>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row>
    <row r="387" spans="1:60" ht="12.75" customHeight="1">
      <c r="A387" s="99"/>
      <c r="B387" s="99"/>
      <c r="C387" s="99"/>
      <c r="D387" s="270"/>
      <c r="E387" s="270"/>
      <c r="F387" s="270"/>
      <c r="G387" s="270"/>
      <c r="H387" s="270"/>
      <c r="I387" s="270"/>
      <c r="J387" s="270"/>
      <c r="K387" s="270"/>
      <c r="L387" s="270"/>
      <c r="M387" s="270"/>
      <c r="N387" s="270"/>
      <c r="O387" s="270"/>
      <c r="P387" s="270"/>
      <c r="Q387" s="270"/>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row>
    <row r="388" spans="1:60" ht="12.75" customHeight="1">
      <c r="A388" s="99"/>
      <c r="B388" s="99"/>
      <c r="C388" s="99"/>
      <c r="D388" s="270"/>
      <c r="E388" s="270"/>
      <c r="F388" s="270"/>
      <c r="G388" s="270"/>
      <c r="H388" s="270"/>
      <c r="I388" s="270"/>
      <c r="J388" s="270"/>
      <c r="K388" s="270"/>
      <c r="L388" s="270"/>
      <c r="M388" s="270"/>
      <c r="N388" s="270"/>
      <c r="O388" s="270"/>
      <c r="P388" s="270"/>
      <c r="Q388" s="270"/>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row>
    <row r="389" spans="1:60" ht="12.75" customHeight="1">
      <c r="A389" s="99"/>
      <c r="B389" s="99"/>
      <c r="C389" s="99"/>
      <c r="D389" s="270"/>
      <c r="E389" s="270"/>
      <c r="F389" s="270"/>
      <c r="G389" s="270"/>
      <c r="H389" s="270"/>
      <c r="I389" s="270"/>
      <c r="J389" s="270"/>
      <c r="K389" s="270"/>
      <c r="L389" s="270"/>
      <c r="M389" s="270"/>
      <c r="N389" s="270"/>
      <c r="O389" s="270"/>
      <c r="P389" s="270"/>
      <c r="Q389" s="27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row>
    <row r="390" spans="1:60" ht="12.75" customHeight="1">
      <c r="A390" s="99"/>
      <c r="B390" s="99"/>
      <c r="C390" s="99"/>
      <c r="D390" s="270"/>
      <c r="E390" s="270"/>
      <c r="F390" s="270"/>
      <c r="G390" s="270"/>
      <c r="H390" s="270"/>
      <c r="I390" s="270"/>
      <c r="J390" s="270"/>
      <c r="K390" s="270"/>
      <c r="L390" s="270"/>
      <c r="M390" s="270"/>
      <c r="N390" s="270"/>
      <c r="O390" s="270"/>
      <c r="P390" s="270"/>
      <c r="Q390" s="270"/>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row>
    <row r="391" spans="1:60" ht="12.75" customHeight="1">
      <c r="A391" s="99"/>
      <c r="B391" s="99"/>
      <c r="C391" s="99"/>
      <c r="D391" s="270"/>
      <c r="E391" s="270"/>
      <c r="F391" s="270"/>
      <c r="G391" s="270"/>
      <c r="H391" s="270"/>
      <c r="I391" s="270"/>
      <c r="J391" s="270"/>
      <c r="K391" s="270"/>
      <c r="L391" s="270"/>
      <c r="M391" s="270"/>
      <c r="N391" s="270"/>
      <c r="O391" s="270"/>
      <c r="P391" s="270"/>
      <c r="Q391" s="270"/>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row>
    <row r="392" spans="1:60" ht="12.75" customHeight="1">
      <c r="A392" s="99"/>
      <c r="B392" s="99"/>
      <c r="C392" s="99"/>
      <c r="D392" s="270"/>
      <c r="E392" s="270"/>
      <c r="F392" s="270"/>
      <c r="G392" s="270"/>
      <c r="H392" s="270"/>
      <c r="I392" s="270"/>
      <c r="J392" s="270"/>
      <c r="K392" s="270"/>
      <c r="L392" s="270"/>
      <c r="M392" s="270"/>
      <c r="N392" s="270"/>
      <c r="O392" s="270"/>
      <c r="P392" s="270"/>
      <c r="Q392" s="270"/>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row>
    <row r="393" spans="1:60" ht="12.75" customHeight="1">
      <c r="A393" s="99"/>
      <c r="B393" s="99"/>
      <c r="C393" s="99"/>
      <c r="D393" s="270"/>
      <c r="E393" s="270"/>
      <c r="F393" s="270"/>
      <c r="G393" s="270"/>
      <c r="H393" s="270"/>
      <c r="I393" s="270"/>
      <c r="J393" s="270"/>
      <c r="K393" s="270"/>
      <c r="L393" s="270"/>
      <c r="M393" s="270"/>
      <c r="N393" s="270"/>
      <c r="O393" s="270"/>
      <c r="P393" s="270"/>
      <c r="Q393" s="270"/>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row>
    <row r="394" spans="1:60" ht="12.75" customHeight="1">
      <c r="A394" s="99"/>
      <c r="B394" s="99"/>
      <c r="C394" s="99"/>
      <c r="D394" s="270"/>
      <c r="E394" s="270"/>
      <c r="F394" s="270"/>
      <c r="G394" s="270"/>
      <c r="H394" s="270"/>
      <c r="I394" s="270"/>
      <c r="J394" s="270"/>
      <c r="K394" s="270"/>
      <c r="L394" s="270"/>
      <c r="M394" s="270"/>
      <c r="N394" s="270"/>
      <c r="O394" s="270"/>
      <c r="P394" s="270"/>
      <c r="Q394" s="270"/>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row>
    <row r="395" spans="1:60" ht="12.75" customHeight="1">
      <c r="A395" s="99"/>
      <c r="B395" s="99"/>
      <c r="C395" s="99"/>
      <c r="D395" s="270"/>
      <c r="E395" s="270"/>
      <c r="F395" s="270"/>
      <c r="G395" s="270"/>
      <c r="H395" s="270"/>
      <c r="I395" s="270"/>
      <c r="J395" s="270"/>
      <c r="K395" s="270"/>
      <c r="L395" s="270"/>
      <c r="M395" s="270"/>
      <c r="N395" s="270"/>
      <c r="O395" s="270"/>
      <c r="P395" s="270"/>
      <c r="Q395" s="270"/>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row>
    <row r="396" spans="1:60" ht="12.75" customHeight="1">
      <c r="A396" s="99"/>
      <c r="B396" s="99"/>
      <c r="C396" s="99"/>
      <c r="D396" s="270"/>
      <c r="E396" s="270"/>
      <c r="F396" s="270"/>
      <c r="G396" s="270"/>
      <c r="H396" s="270"/>
      <c r="I396" s="270"/>
      <c r="J396" s="270"/>
      <c r="K396" s="270"/>
      <c r="L396" s="270"/>
      <c r="M396" s="270"/>
      <c r="N396" s="270"/>
      <c r="O396" s="270"/>
      <c r="P396" s="270"/>
      <c r="Q396" s="270"/>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row>
    <row r="397" spans="1:60" ht="12.75" customHeight="1">
      <c r="A397" s="99"/>
      <c r="B397" s="99"/>
      <c r="C397" s="99"/>
      <c r="D397" s="270"/>
      <c r="E397" s="270"/>
      <c r="F397" s="270"/>
      <c r="G397" s="270"/>
      <c r="H397" s="270"/>
      <c r="I397" s="270"/>
      <c r="J397" s="270"/>
      <c r="K397" s="270"/>
      <c r="L397" s="270"/>
      <c r="M397" s="270"/>
      <c r="N397" s="270"/>
      <c r="O397" s="270"/>
      <c r="P397" s="270"/>
      <c r="Q397" s="270"/>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row>
    <row r="398" spans="1:60" ht="12.75" customHeight="1">
      <c r="A398" s="99"/>
      <c r="B398" s="99"/>
      <c r="C398" s="99"/>
      <c r="D398" s="270"/>
      <c r="E398" s="270"/>
      <c r="F398" s="270"/>
      <c r="G398" s="270"/>
      <c r="H398" s="270"/>
      <c r="I398" s="270"/>
      <c r="J398" s="270"/>
      <c r="K398" s="270"/>
      <c r="L398" s="270"/>
      <c r="M398" s="270"/>
      <c r="N398" s="270"/>
      <c r="O398" s="270"/>
      <c r="P398" s="270"/>
      <c r="Q398" s="270"/>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row>
    <row r="399" spans="1:60" ht="12.75" customHeight="1">
      <c r="A399" s="99"/>
      <c r="B399" s="99"/>
      <c r="C399" s="99"/>
      <c r="D399" s="270"/>
      <c r="E399" s="270"/>
      <c r="F399" s="270"/>
      <c r="G399" s="270"/>
      <c r="H399" s="270"/>
      <c r="I399" s="270"/>
      <c r="J399" s="270"/>
      <c r="K399" s="270"/>
      <c r="L399" s="270"/>
      <c r="M399" s="270"/>
      <c r="N399" s="270"/>
      <c r="O399" s="270"/>
      <c r="P399" s="270"/>
      <c r="Q399" s="270"/>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row>
    <row r="400" spans="1:60" ht="12.75" customHeight="1">
      <c r="A400" s="99"/>
      <c r="B400" s="99"/>
      <c r="C400" s="99"/>
      <c r="D400" s="270"/>
      <c r="E400" s="270"/>
      <c r="F400" s="270"/>
      <c r="G400" s="270"/>
      <c r="H400" s="270"/>
      <c r="I400" s="270"/>
      <c r="J400" s="270"/>
      <c r="K400" s="270"/>
      <c r="L400" s="270"/>
      <c r="M400" s="270"/>
      <c r="N400" s="270"/>
      <c r="O400" s="270"/>
      <c r="P400" s="270"/>
      <c r="Q400" s="270"/>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row>
    <row r="401" spans="1:60" ht="12.75" customHeight="1">
      <c r="A401" s="99"/>
      <c r="B401" s="99"/>
      <c r="C401" s="99"/>
      <c r="D401" s="270"/>
      <c r="E401" s="270"/>
      <c r="F401" s="270"/>
      <c r="G401" s="270"/>
      <c r="H401" s="270"/>
      <c r="I401" s="270"/>
      <c r="J401" s="270"/>
      <c r="K401" s="270"/>
      <c r="L401" s="270"/>
      <c r="M401" s="270"/>
      <c r="N401" s="270"/>
      <c r="O401" s="270"/>
      <c r="P401" s="270"/>
      <c r="Q401" s="270"/>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row>
    <row r="402" spans="1:60" ht="12.75" customHeight="1">
      <c r="A402" s="99"/>
      <c r="B402" s="99"/>
      <c r="C402" s="99"/>
      <c r="D402" s="270"/>
      <c r="E402" s="270"/>
      <c r="F402" s="270"/>
      <c r="G402" s="270"/>
      <c r="H402" s="270"/>
      <c r="I402" s="270"/>
      <c r="J402" s="270"/>
      <c r="K402" s="270"/>
      <c r="L402" s="270"/>
      <c r="M402" s="270"/>
      <c r="N402" s="270"/>
      <c r="O402" s="270"/>
      <c r="P402" s="270"/>
      <c r="Q402" s="270"/>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row>
    <row r="403" spans="1:60" ht="12.75" customHeight="1">
      <c r="A403" s="99"/>
      <c r="B403" s="99"/>
      <c r="C403" s="99"/>
      <c r="D403" s="270"/>
      <c r="E403" s="270"/>
      <c r="F403" s="270"/>
      <c r="G403" s="270"/>
      <c r="H403" s="270"/>
      <c r="I403" s="270"/>
      <c r="J403" s="270"/>
      <c r="K403" s="270"/>
      <c r="L403" s="270"/>
      <c r="M403" s="270"/>
      <c r="N403" s="270"/>
      <c r="O403" s="270"/>
      <c r="P403" s="270"/>
      <c r="Q403" s="270"/>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row>
    <row r="404" spans="1:60" ht="12.75" customHeight="1">
      <c r="A404" s="99"/>
      <c r="B404" s="99"/>
      <c r="C404" s="99"/>
      <c r="D404" s="270"/>
      <c r="E404" s="270"/>
      <c r="F404" s="270"/>
      <c r="G404" s="270"/>
      <c r="H404" s="270"/>
      <c r="I404" s="270"/>
      <c r="J404" s="270"/>
      <c r="K404" s="270"/>
      <c r="L404" s="270"/>
      <c r="M404" s="270"/>
      <c r="N404" s="270"/>
      <c r="O404" s="270"/>
      <c r="P404" s="270"/>
      <c r="Q404" s="270"/>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row>
    <row r="405" spans="1:60" ht="12.75" customHeight="1">
      <c r="A405" s="99"/>
      <c r="B405" s="99"/>
      <c r="C405" s="99"/>
      <c r="D405" s="270"/>
      <c r="E405" s="270"/>
      <c r="F405" s="270"/>
      <c r="G405" s="270"/>
      <c r="H405" s="270"/>
      <c r="I405" s="270"/>
      <c r="J405" s="270"/>
      <c r="K405" s="270"/>
      <c r="L405" s="270"/>
      <c r="M405" s="270"/>
      <c r="N405" s="270"/>
      <c r="O405" s="270"/>
      <c r="P405" s="270"/>
      <c r="Q405" s="270"/>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row>
    <row r="406" spans="1:60" ht="12.75" customHeight="1">
      <c r="A406" s="99"/>
      <c r="B406" s="99"/>
      <c r="C406" s="99"/>
      <c r="D406" s="270"/>
      <c r="E406" s="270"/>
      <c r="F406" s="270"/>
      <c r="G406" s="270"/>
      <c r="H406" s="270"/>
      <c r="I406" s="270"/>
      <c r="J406" s="270"/>
      <c r="K406" s="270"/>
      <c r="L406" s="270"/>
      <c r="M406" s="270"/>
      <c r="N406" s="270"/>
      <c r="O406" s="270"/>
      <c r="P406" s="270"/>
      <c r="Q406" s="270"/>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row>
    <row r="407" spans="1:60" ht="12.75" customHeight="1">
      <c r="A407" s="99"/>
      <c r="B407" s="99"/>
      <c r="C407" s="99"/>
      <c r="D407" s="270"/>
      <c r="E407" s="270"/>
      <c r="F407" s="270"/>
      <c r="G407" s="270"/>
      <c r="H407" s="270"/>
      <c r="I407" s="270"/>
      <c r="J407" s="270"/>
      <c r="K407" s="270"/>
      <c r="L407" s="270"/>
      <c r="M407" s="270"/>
      <c r="N407" s="270"/>
      <c r="O407" s="270"/>
      <c r="P407" s="270"/>
      <c r="Q407" s="270"/>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row>
    <row r="408" spans="1:60" ht="12.75" customHeight="1">
      <c r="A408" s="99"/>
      <c r="B408" s="99"/>
      <c r="C408" s="99"/>
      <c r="D408" s="270"/>
      <c r="E408" s="270"/>
      <c r="F408" s="270"/>
      <c r="G408" s="270"/>
      <c r="H408" s="270"/>
      <c r="I408" s="270"/>
      <c r="J408" s="270"/>
      <c r="K408" s="270"/>
      <c r="L408" s="270"/>
      <c r="M408" s="270"/>
      <c r="N408" s="270"/>
      <c r="O408" s="270"/>
      <c r="P408" s="270"/>
      <c r="Q408" s="270"/>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row>
    <row r="409" spans="1:60" ht="12.75" customHeight="1">
      <c r="A409" s="99"/>
      <c r="B409" s="99"/>
      <c r="C409" s="99"/>
      <c r="D409" s="270"/>
      <c r="E409" s="270"/>
      <c r="F409" s="270"/>
      <c r="G409" s="270"/>
      <c r="H409" s="270"/>
      <c r="I409" s="270"/>
      <c r="J409" s="270"/>
      <c r="K409" s="270"/>
      <c r="L409" s="270"/>
      <c r="M409" s="270"/>
      <c r="N409" s="270"/>
      <c r="O409" s="270"/>
      <c r="P409" s="270"/>
      <c r="Q409" s="270"/>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row>
    <row r="410" spans="1:60" ht="12.75" customHeight="1">
      <c r="A410" s="99"/>
      <c r="B410" s="99"/>
      <c r="C410" s="99"/>
      <c r="D410" s="270"/>
      <c r="E410" s="270"/>
      <c r="F410" s="270"/>
      <c r="G410" s="270"/>
      <c r="H410" s="270"/>
      <c r="I410" s="270"/>
      <c r="J410" s="270"/>
      <c r="K410" s="270"/>
      <c r="L410" s="270"/>
      <c r="M410" s="270"/>
      <c r="N410" s="270"/>
      <c r="O410" s="270"/>
      <c r="P410" s="270"/>
      <c r="Q410" s="270"/>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row>
    <row r="411" spans="1:60" ht="12.75" customHeight="1">
      <c r="A411" s="99"/>
      <c r="B411" s="99"/>
      <c r="C411" s="99"/>
      <c r="D411" s="270"/>
      <c r="E411" s="270"/>
      <c r="F411" s="270"/>
      <c r="G411" s="270"/>
      <c r="H411" s="270"/>
      <c r="I411" s="270"/>
      <c r="J411" s="270"/>
      <c r="K411" s="270"/>
      <c r="L411" s="270"/>
      <c r="M411" s="270"/>
      <c r="N411" s="270"/>
      <c r="O411" s="270"/>
      <c r="P411" s="270"/>
      <c r="Q411" s="270"/>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row>
    <row r="412" spans="1:60" ht="12.75" customHeight="1">
      <c r="A412" s="99"/>
      <c r="B412" s="99"/>
      <c r="C412" s="99"/>
      <c r="D412" s="270"/>
      <c r="E412" s="270"/>
      <c r="F412" s="270"/>
      <c r="G412" s="270"/>
      <c r="H412" s="270"/>
      <c r="I412" s="270"/>
      <c r="J412" s="270"/>
      <c r="K412" s="270"/>
      <c r="L412" s="270"/>
      <c r="M412" s="270"/>
      <c r="N412" s="270"/>
      <c r="O412" s="270"/>
      <c r="P412" s="270"/>
      <c r="Q412" s="270"/>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row>
    <row r="413" spans="1:60" ht="12.75" customHeight="1">
      <c r="A413" s="99"/>
      <c r="B413" s="99"/>
      <c r="C413" s="99"/>
      <c r="D413" s="270"/>
      <c r="E413" s="270"/>
      <c r="F413" s="270"/>
      <c r="G413" s="270"/>
      <c r="H413" s="270"/>
      <c r="I413" s="270"/>
      <c r="J413" s="270"/>
      <c r="K413" s="270"/>
      <c r="L413" s="270"/>
      <c r="M413" s="270"/>
      <c r="N413" s="270"/>
      <c r="O413" s="270"/>
      <c r="P413" s="270"/>
      <c r="Q413" s="270"/>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row>
    <row r="414" spans="1:60" ht="12.75" customHeight="1">
      <c r="A414" s="99"/>
      <c r="B414" s="99"/>
      <c r="C414" s="99"/>
      <c r="D414" s="270"/>
      <c r="E414" s="270"/>
      <c r="F414" s="270"/>
      <c r="G414" s="270"/>
      <c r="H414" s="270"/>
      <c r="I414" s="270"/>
      <c r="J414" s="270"/>
      <c r="K414" s="270"/>
      <c r="L414" s="270"/>
      <c r="M414" s="270"/>
      <c r="N414" s="270"/>
      <c r="O414" s="270"/>
      <c r="P414" s="270"/>
      <c r="Q414" s="270"/>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row>
    <row r="415" spans="1:60" ht="12.75" customHeight="1">
      <c r="A415" s="99"/>
      <c r="B415" s="99"/>
      <c r="C415" s="99"/>
      <c r="D415" s="270"/>
      <c r="E415" s="270"/>
      <c r="F415" s="270"/>
      <c r="G415" s="270"/>
      <c r="H415" s="270"/>
      <c r="I415" s="270"/>
      <c r="J415" s="270"/>
      <c r="K415" s="270"/>
      <c r="L415" s="270"/>
      <c r="M415" s="270"/>
      <c r="N415" s="270"/>
      <c r="O415" s="270"/>
      <c r="P415" s="270"/>
      <c r="Q415" s="270"/>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row>
    <row r="416" spans="1:60" ht="12.75" customHeight="1">
      <c r="A416" s="99"/>
      <c r="B416" s="99"/>
      <c r="C416" s="99"/>
      <c r="D416" s="270"/>
      <c r="E416" s="270"/>
      <c r="F416" s="270"/>
      <c r="G416" s="270"/>
      <c r="H416" s="270"/>
      <c r="I416" s="270"/>
      <c r="J416" s="270"/>
      <c r="K416" s="270"/>
      <c r="L416" s="270"/>
      <c r="M416" s="270"/>
      <c r="N416" s="270"/>
      <c r="O416" s="270"/>
      <c r="P416" s="270"/>
      <c r="Q416" s="270"/>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row>
    <row r="417" spans="1:60" ht="12.75" customHeight="1">
      <c r="A417" s="99"/>
      <c r="B417" s="99"/>
      <c r="C417" s="99"/>
      <c r="D417" s="270"/>
      <c r="E417" s="270"/>
      <c r="F417" s="270"/>
      <c r="G417" s="270"/>
      <c r="H417" s="270"/>
      <c r="I417" s="270"/>
      <c r="J417" s="270"/>
      <c r="K417" s="270"/>
      <c r="L417" s="270"/>
      <c r="M417" s="270"/>
      <c r="N417" s="270"/>
      <c r="O417" s="270"/>
      <c r="P417" s="270"/>
      <c r="Q417" s="270"/>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row>
    <row r="418" spans="1:60" ht="12.75" customHeight="1">
      <c r="A418" s="99"/>
      <c r="B418" s="99"/>
      <c r="C418" s="99"/>
      <c r="D418" s="270"/>
      <c r="E418" s="270"/>
      <c r="F418" s="270"/>
      <c r="G418" s="270"/>
      <c r="H418" s="270"/>
      <c r="I418" s="270"/>
      <c r="J418" s="270"/>
      <c r="K418" s="270"/>
      <c r="L418" s="270"/>
      <c r="M418" s="270"/>
      <c r="N418" s="270"/>
      <c r="O418" s="270"/>
      <c r="P418" s="270"/>
      <c r="Q418" s="270"/>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row>
    <row r="419" spans="1:60" ht="12.75" customHeight="1">
      <c r="A419" s="99"/>
      <c r="B419" s="99"/>
      <c r="C419" s="99"/>
      <c r="D419" s="270"/>
      <c r="E419" s="270"/>
      <c r="F419" s="270"/>
      <c r="G419" s="270"/>
      <c r="H419" s="270"/>
      <c r="I419" s="270"/>
      <c r="J419" s="270"/>
      <c r="K419" s="270"/>
      <c r="L419" s="270"/>
      <c r="M419" s="270"/>
      <c r="N419" s="270"/>
      <c r="O419" s="270"/>
      <c r="P419" s="270"/>
      <c r="Q419" s="270"/>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row>
    <row r="420" spans="1:60" ht="12.75" customHeight="1">
      <c r="A420" s="99"/>
      <c r="B420" s="99"/>
      <c r="C420" s="99"/>
      <c r="D420" s="270"/>
      <c r="E420" s="270"/>
      <c r="F420" s="270"/>
      <c r="G420" s="270"/>
      <c r="H420" s="270"/>
      <c r="I420" s="270"/>
      <c r="J420" s="270"/>
      <c r="K420" s="270"/>
      <c r="L420" s="270"/>
      <c r="M420" s="270"/>
      <c r="N420" s="270"/>
      <c r="O420" s="270"/>
      <c r="P420" s="270"/>
      <c r="Q420" s="270"/>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row>
    <row r="421" spans="1:60" ht="12.75" customHeight="1">
      <c r="A421" s="99"/>
      <c r="B421" s="99"/>
      <c r="C421" s="99"/>
      <c r="D421" s="270"/>
      <c r="E421" s="270"/>
      <c r="F421" s="270"/>
      <c r="G421" s="270"/>
      <c r="H421" s="270"/>
      <c r="I421" s="270"/>
      <c r="J421" s="270"/>
      <c r="K421" s="270"/>
      <c r="L421" s="270"/>
      <c r="M421" s="270"/>
      <c r="N421" s="270"/>
      <c r="O421" s="270"/>
      <c r="P421" s="270"/>
      <c r="Q421" s="270"/>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row>
    <row r="422" spans="1:60" ht="12.75" customHeight="1">
      <c r="A422" s="99"/>
      <c r="B422" s="99"/>
      <c r="C422" s="99"/>
      <c r="D422" s="270"/>
      <c r="E422" s="270"/>
      <c r="F422" s="270"/>
      <c r="G422" s="270"/>
      <c r="H422" s="270"/>
      <c r="I422" s="270"/>
      <c r="J422" s="270"/>
      <c r="K422" s="270"/>
      <c r="L422" s="270"/>
      <c r="M422" s="270"/>
      <c r="N422" s="270"/>
      <c r="O422" s="270"/>
      <c r="P422" s="270"/>
      <c r="Q422" s="270"/>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row>
    <row r="423" spans="1:60" ht="12.75" customHeight="1">
      <c r="A423" s="99"/>
      <c r="B423" s="99"/>
      <c r="C423" s="99"/>
      <c r="D423" s="270"/>
      <c r="E423" s="270"/>
      <c r="F423" s="270"/>
      <c r="G423" s="270"/>
      <c r="H423" s="270"/>
      <c r="I423" s="270"/>
      <c r="J423" s="270"/>
      <c r="K423" s="270"/>
      <c r="L423" s="270"/>
      <c r="M423" s="270"/>
      <c r="N423" s="270"/>
      <c r="O423" s="270"/>
      <c r="P423" s="270"/>
      <c r="Q423" s="270"/>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row>
    <row r="424" spans="1:60" ht="12.75" customHeight="1">
      <c r="A424" s="99"/>
      <c r="B424" s="99"/>
      <c r="C424" s="99"/>
      <c r="D424" s="270"/>
      <c r="E424" s="270"/>
      <c r="F424" s="270"/>
      <c r="G424" s="270"/>
      <c r="H424" s="270"/>
      <c r="I424" s="270"/>
      <c r="J424" s="270"/>
      <c r="K424" s="270"/>
      <c r="L424" s="270"/>
      <c r="M424" s="270"/>
      <c r="N424" s="270"/>
      <c r="O424" s="270"/>
      <c r="P424" s="270"/>
      <c r="Q424" s="270"/>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row>
    <row r="425" spans="1:60" ht="12.75" customHeight="1">
      <c r="A425" s="99"/>
      <c r="B425" s="99"/>
      <c r="C425" s="99"/>
      <c r="D425" s="270"/>
      <c r="E425" s="270"/>
      <c r="F425" s="270"/>
      <c r="G425" s="270"/>
      <c r="H425" s="270"/>
      <c r="I425" s="270"/>
      <c r="J425" s="270"/>
      <c r="K425" s="270"/>
      <c r="L425" s="270"/>
      <c r="M425" s="270"/>
      <c r="N425" s="270"/>
      <c r="O425" s="270"/>
      <c r="P425" s="270"/>
      <c r="Q425" s="270"/>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row>
    <row r="426" spans="1:60" ht="12.75" customHeight="1">
      <c r="A426" s="99"/>
      <c r="B426" s="99"/>
      <c r="C426" s="99"/>
      <c r="D426" s="270"/>
      <c r="E426" s="270"/>
      <c r="F426" s="270"/>
      <c r="G426" s="270"/>
      <c r="H426" s="270"/>
      <c r="I426" s="270"/>
      <c r="J426" s="270"/>
      <c r="K426" s="270"/>
      <c r="L426" s="270"/>
      <c r="M426" s="270"/>
      <c r="N426" s="270"/>
      <c r="O426" s="270"/>
      <c r="P426" s="270"/>
      <c r="Q426" s="270"/>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row>
    <row r="427" spans="1:60" ht="12.75" customHeight="1">
      <c r="A427" s="99"/>
      <c r="B427" s="99"/>
      <c r="C427" s="99"/>
      <c r="D427" s="270"/>
      <c r="E427" s="270"/>
      <c r="F427" s="270"/>
      <c r="G427" s="270"/>
      <c r="H427" s="270"/>
      <c r="I427" s="270"/>
      <c r="J427" s="270"/>
      <c r="K427" s="270"/>
      <c r="L427" s="270"/>
      <c r="M427" s="270"/>
      <c r="N427" s="270"/>
      <c r="O427" s="270"/>
      <c r="P427" s="270"/>
      <c r="Q427" s="270"/>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row>
    <row r="428" spans="1:60" ht="12.75" customHeight="1">
      <c r="A428" s="99"/>
      <c r="B428" s="99"/>
      <c r="C428" s="99"/>
      <c r="D428" s="270"/>
      <c r="E428" s="270"/>
      <c r="F428" s="270"/>
      <c r="G428" s="270"/>
      <c r="H428" s="270"/>
      <c r="I428" s="270"/>
      <c r="J428" s="270"/>
      <c r="K428" s="270"/>
      <c r="L428" s="270"/>
      <c r="M428" s="270"/>
      <c r="N428" s="270"/>
      <c r="O428" s="270"/>
      <c r="P428" s="270"/>
      <c r="Q428" s="270"/>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row>
    <row r="429" spans="1:60" ht="12.75" customHeight="1">
      <c r="A429" s="99"/>
      <c r="B429" s="99"/>
      <c r="C429" s="99"/>
      <c r="D429" s="270"/>
      <c r="E429" s="270"/>
      <c r="F429" s="270"/>
      <c r="G429" s="270"/>
      <c r="H429" s="270"/>
      <c r="I429" s="270"/>
      <c r="J429" s="270"/>
      <c r="K429" s="270"/>
      <c r="L429" s="270"/>
      <c r="M429" s="270"/>
      <c r="N429" s="270"/>
      <c r="O429" s="270"/>
      <c r="P429" s="270"/>
      <c r="Q429" s="270"/>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row>
    <row r="430" spans="1:60" ht="12.75" customHeight="1">
      <c r="A430" s="99"/>
      <c r="B430" s="99"/>
      <c r="C430" s="99"/>
      <c r="D430" s="270"/>
      <c r="E430" s="270"/>
      <c r="F430" s="270"/>
      <c r="G430" s="270"/>
      <c r="H430" s="270"/>
      <c r="I430" s="270"/>
      <c r="J430" s="270"/>
      <c r="K430" s="270"/>
      <c r="L430" s="270"/>
      <c r="M430" s="270"/>
      <c r="N430" s="270"/>
      <c r="O430" s="270"/>
      <c r="P430" s="270"/>
      <c r="Q430" s="270"/>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row>
    <row r="431" spans="1:60" ht="12.75" customHeight="1">
      <c r="A431" s="99"/>
      <c r="B431" s="99"/>
      <c r="C431" s="99"/>
      <c r="D431" s="270"/>
      <c r="E431" s="270"/>
      <c r="F431" s="270"/>
      <c r="G431" s="270"/>
      <c r="H431" s="270"/>
      <c r="I431" s="270"/>
      <c r="J431" s="270"/>
      <c r="K431" s="270"/>
      <c r="L431" s="270"/>
      <c r="M431" s="270"/>
      <c r="N431" s="270"/>
      <c r="O431" s="270"/>
      <c r="P431" s="270"/>
      <c r="Q431" s="270"/>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row>
    <row r="432" spans="1:60" ht="12.75" customHeight="1">
      <c r="A432" s="99"/>
      <c r="B432" s="99"/>
      <c r="C432" s="99"/>
      <c r="D432" s="270"/>
      <c r="E432" s="270"/>
      <c r="F432" s="270"/>
      <c r="G432" s="270"/>
      <c r="H432" s="270"/>
      <c r="I432" s="270"/>
      <c r="J432" s="270"/>
      <c r="K432" s="270"/>
      <c r="L432" s="270"/>
      <c r="M432" s="270"/>
      <c r="N432" s="270"/>
      <c r="O432" s="270"/>
      <c r="P432" s="270"/>
      <c r="Q432" s="270"/>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row>
    <row r="433" spans="1:60" ht="12.75" customHeight="1">
      <c r="A433" s="99"/>
      <c r="B433" s="99"/>
      <c r="C433" s="99"/>
      <c r="D433" s="270"/>
      <c r="E433" s="270"/>
      <c r="F433" s="270"/>
      <c r="G433" s="270"/>
      <c r="H433" s="270"/>
      <c r="I433" s="270"/>
      <c r="J433" s="270"/>
      <c r="K433" s="270"/>
      <c r="L433" s="270"/>
      <c r="M433" s="270"/>
      <c r="N433" s="270"/>
      <c r="O433" s="270"/>
      <c r="P433" s="270"/>
      <c r="Q433" s="270"/>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row>
    <row r="434" spans="1:60" ht="12.75" customHeight="1">
      <c r="A434" s="99"/>
      <c r="B434" s="99"/>
      <c r="C434" s="99"/>
      <c r="D434" s="270"/>
      <c r="E434" s="270"/>
      <c r="F434" s="270"/>
      <c r="G434" s="270"/>
      <c r="H434" s="270"/>
      <c r="I434" s="270"/>
      <c r="J434" s="270"/>
      <c r="K434" s="270"/>
      <c r="L434" s="270"/>
      <c r="M434" s="270"/>
      <c r="N434" s="270"/>
      <c r="O434" s="270"/>
      <c r="P434" s="270"/>
      <c r="Q434" s="270"/>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row>
    <row r="435" spans="1:60" ht="12.75" customHeight="1">
      <c r="A435" s="99"/>
      <c r="B435" s="99"/>
      <c r="C435" s="99"/>
      <c r="D435" s="270"/>
      <c r="E435" s="270"/>
      <c r="F435" s="270"/>
      <c r="G435" s="270"/>
      <c r="H435" s="270"/>
      <c r="I435" s="270"/>
      <c r="J435" s="270"/>
      <c r="K435" s="270"/>
      <c r="L435" s="270"/>
      <c r="M435" s="270"/>
      <c r="N435" s="270"/>
      <c r="O435" s="270"/>
      <c r="P435" s="270"/>
      <c r="Q435" s="270"/>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row>
    <row r="436" spans="1:60" ht="12.75" customHeight="1">
      <c r="A436" s="99"/>
      <c r="B436" s="99"/>
      <c r="C436" s="99"/>
      <c r="D436" s="270"/>
      <c r="E436" s="270"/>
      <c r="F436" s="270"/>
      <c r="G436" s="270"/>
      <c r="H436" s="270"/>
      <c r="I436" s="270"/>
      <c r="J436" s="270"/>
      <c r="K436" s="270"/>
      <c r="L436" s="270"/>
      <c r="M436" s="270"/>
      <c r="N436" s="270"/>
      <c r="O436" s="270"/>
      <c r="P436" s="270"/>
      <c r="Q436" s="270"/>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row>
    <row r="437" spans="1:60" ht="12.75" customHeight="1">
      <c r="A437" s="99"/>
      <c r="B437" s="99"/>
      <c r="C437" s="99"/>
      <c r="D437" s="270"/>
      <c r="E437" s="270"/>
      <c r="F437" s="270"/>
      <c r="G437" s="270"/>
      <c r="H437" s="270"/>
      <c r="I437" s="270"/>
      <c r="J437" s="270"/>
      <c r="K437" s="270"/>
      <c r="L437" s="270"/>
      <c r="M437" s="270"/>
      <c r="N437" s="270"/>
      <c r="O437" s="270"/>
      <c r="P437" s="270"/>
      <c r="Q437" s="270"/>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row>
    <row r="438" spans="1:60" ht="12.75" customHeight="1">
      <c r="A438" s="99"/>
      <c r="B438" s="99"/>
      <c r="C438" s="99"/>
      <c r="D438" s="270"/>
      <c r="E438" s="270"/>
      <c r="F438" s="270"/>
      <c r="G438" s="270"/>
      <c r="H438" s="270"/>
      <c r="I438" s="270"/>
      <c r="J438" s="270"/>
      <c r="K438" s="270"/>
      <c r="L438" s="270"/>
      <c r="M438" s="270"/>
      <c r="N438" s="270"/>
      <c r="O438" s="270"/>
      <c r="P438" s="270"/>
      <c r="Q438" s="270"/>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row>
    <row r="439" spans="1:60" ht="12.75" customHeight="1">
      <c r="A439" s="99"/>
      <c r="B439" s="99"/>
      <c r="C439" s="99"/>
      <c r="D439" s="270"/>
      <c r="E439" s="270"/>
      <c r="F439" s="270"/>
      <c r="G439" s="270"/>
      <c r="H439" s="270"/>
      <c r="I439" s="270"/>
      <c r="J439" s="270"/>
      <c r="K439" s="270"/>
      <c r="L439" s="270"/>
      <c r="M439" s="270"/>
      <c r="N439" s="270"/>
      <c r="O439" s="270"/>
      <c r="P439" s="270"/>
      <c r="Q439" s="270"/>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row>
    <row r="440" spans="1:60" ht="12.75" customHeight="1">
      <c r="A440" s="99"/>
      <c r="B440" s="99"/>
      <c r="C440" s="99"/>
      <c r="D440" s="270"/>
      <c r="E440" s="270"/>
      <c r="F440" s="270"/>
      <c r="G440" s="270"/>
      <c r="H440" s="270"/>
      <c r="I440" s="270"/>
      <c r="J440" s="270"/>
      <c r="K440" s="270"/>
      <c r="L440" s="270"/>
      <c r="M440" s="270"/>
      <c r="N440" s="270"/>
      <c r="O440" s="270"/>
      <c r="P440" s="270"/>
      <c r="Q440" s="270"/>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row>
    <row r="441" spans="1:60" ht="12.75" customHeight="1">
      <c r="A441" s="99"/>
      <c r="B441" s="99"/>
      <c r="C441" s="99"/>
      <c r="D441" s="270"/>
      <c r="E441" s="270"/>
      <c r="F441" s="270"/>
      <c r="G441" s="270"/>
      <c r="H441" s="270"/>
      <c r="I441" s="270"/>
      <c r="J441" s="270"/>
      <c r="K441" s="270"/>
      <c r="L441" s="270"/>
      <c r="M441" s="270"/>
      <c r="N441" s="270"/>
      <c r="O441" s="270"/>
      <c r="P441" s="270"/>
      <c r="Q441" s="270"/>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row>
    <row r="442" spans="1:60" ht="12.75" customHeight="1">
      <c r="A442" s="99"/>
      <c r="B442" s="99"/>
      <c r="C442" s="99"/>
      <c r="D442" s="270"/>
      <c r="E442" s="270"/>
      <c r="F442" s="270"/>
      <c r="G442" s="270"/>
      <c r="H442" s="270"/>
      <c r="I442" s="270"/>
      <c r="J442" s="270"/>
      <c r="K442" s="270"/>
      <c r="L442" s="270"/>
      <c r="M442" s="270"/>
      <c r="N442" s="270"/>
      <c r="O442" s="270"/>
      <c r="P442" s="270"/>
      <c r="Q442" s="270"/>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row>
    <row r="443" spans="1:60" ht="12.75" customHeight="1">
      <c r="A443" s="99"/>
      <c r="B443" s="99"/>
      <c r="C443" s="99"/>
      <c r="D443" s="270"/>
      <c r="E443" s="270"/>
      <c r="F443" s="270"/>
      <c r="G443" s="270"/>
      <c r="H443" s="270"/>
      <c r="I443" s="270"/>
      <c r="J443" s="270"/>
      <c r="K443" s="270"/>
      <c r="L443" s="270"/>
      <c r="M443" s="270"/>
      <c r="N443" s="270"/>
      <c r="O443" s="270"/>
      <c r="P443" s="270"/>
      <c r="Q443" s="270"/>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row>
    <row r="444" spans="1:60" ht="12.75" customHeight="1">
      <c r="A444" s="99"/>
      <c r="B444" s="99"/>
      <c r="C444" s="99"/>
      <c r="D444" s="270"/>
      <c r="E444" s="270"/>
      <c r="F444" s="270"/>
      <c r="G444" s="270"/>
      <c r="H444" s="270"/>
      <c r="I444" s="270"/>
      <c r="J444" s="270"/>
      <c r="K444" s="270"/>
      <c r="L444" s="270"/>
      <c r="M444" s="270"/>
      <c r="N444" s="270"/>
      <c r="O444" s="270"/>
      <c r="P444" s="270"/>
      <c r="Q444" s="270"/>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row>
    <row r="445" spans="1:60" ht="12.75" customHeight="1">
      <c r="A445" s="99"/>
      <c r="B445" s="99"/>
      <c r="C445" s="99"/>
      <c r="D445" s="270"/>
      <c r="E445" s="270"/>
      <c r="F445" s="270"/>
      <c r="G445" s="270"/>
      <c r="H445" s="270"/>
      <c r="I445" s="270"/>
      <c r="J445" s="270"/>
      <c r="K445" s="270"/>
      <c r="L445" s="270"/>
      <c r="M445" s="270"/>
      <c r="N445" s="270"/>
      <c r="O445" s="270"/>
      <c r="P445" s="270"/>
      <c r="Q445" s="270"/>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row>
    <row r="446" spans="1:60" ht="12.75" customHeight="1">
      <c r="A446" s="99"/>
      <c r="B446" s="99"/>
      <c r="C446" s="99"/>
      <c r="D446" s="270"/>
      <c r="E446" s="270"/>
      <c r="F446" s="270"/>
      <c r="G446" s="270"/>
      <c r="H446" s="270"/>
      <c r="I446" s="270"/>
      <c r="J446" s="270"/>
      <c r="K446" s="270"/>
      <c r="L446" s="270"/>
      <c r="M446" s="270"/>
      <c r="N446" s="270"/>
      <c r="O446" s="270"/>
      <c r="P446" s="270"/>
      <c r="Q446" s="270"/>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row>
    <row r="447" spans="1:60" ht="12.75" customHeight="1">
      <c r="A447" s="99"/>
      <c r="B447" s="99"/>
      <c r="C447" s="99"/>
      <c r="D447" s="270"/>
      <c r="E447" s="270"/>
      <c r="F447" s="270"/>
      <c r="G447" s="270"/>
      <c r="H447" s="270"/>
      <c r="I447" s="270"/>
      <c r="J447" s="270"/>
      <c r="K447" s="270"/>
      <c r="L447" s="270"/>
      <c r="M447" s="270"/>
      <c r="N447" s="270"/>
      <c r="O447" s="270"/>
      <c r="P447" s="270"/>
      <c r="Q447" s="270"/>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row>
    <row r="448" spans="1:60" ht="12.75" customHeight="1">
      <c r="A448" s="99"/>
      <c r="B448" s="99"/>
      <c r="C448" s="99"/>
      <c r="D448" s="270"/>
      <c r="E448" s="270"/>
      <c r="F448" s="270"/>
      <c r="G448" s="270"/>
      <c r="H448" s="270"/>
      <c r="I448" s="270"/>
      <c r="J448" s="270"/>
      <c r="K448" s="270"/>
      <c r="L448" s="270"/>
      <c r="M448" s="270"/>
      <c r="N448" s="270"/>
      <c r="O448" s="270"/>
      <c r="P448" s="270"/>
      <c r="Q448" s="270"/>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row>
    <row r="449" spans="1:60" ht="12.75" customHeight="1">
      <c r="A449" s="99"/>
      <c r="B449" s="99"/>
      <c r="C449" s="99"/>
      <c r="D449" s="270"/>
      <c r="E449" s="270"/>
      <c r="F449" s="270"/>
      <c r="G449" s="270"/>
      <c r="H449" s="270"/>
      <c r="I449" s="270"/>
      <c r="J449" s="270"/>
      <c r="K449" s="270"/>
      <c r="L449" s="270"/>
      <c r="M449" s="270"/>
      <c r="N449" s="270"/>
      <c r="O449" s="270"/>
      <c r="P449" s="270"/>
      <c r="Q449" s="270"/>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row>
    <row r="450" spans="1:60" ht="12.75" customHeight="1">
      <c r="A450" s="99"/>
      <c r="B450" s="99"/>
      <c r="C450" s="99"/>
      <c r="D450" s="270"/>
      <c r="E450" s="270"/>
      <c r="F450" s="270"/>
      <c r="G450" s="270"/>
      <c r="H450" s="270"/>
      <c r="I450" s="270"/>
      <c r="J450" s="270"/>
      <c r="K450" s="270"/>
      <c r="L450" s="270"/>
      <c r="M450" s="270"/>
      <c r="N450" s="270"/>
      <c r="O450" s="270"/>
      <c r="P450" s="270"/>
      <c r="Q450" s="270"/>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row>
    <row r="451" spans="1:60" ht="12.75" customHeight="1">
      <c r="A451" s="99"/>
      <c r="B451" s="99"/>
      <c r="C451" s="99"/>
      <c r="D451" s="270"/>
      <c r="E451" s="270"/>
      <c r="F451" s="270"/>
      <c r="G451" s="270"/>
      <c r="H451" s="270"/>
      <c r="I451" s="270"/>
      <c r="J451" s="270"/>
      <c r="K451" s="270"/>
      <c r="L451" s="270"/>
      <c r="M451" s="270"/>
      <c r="N451" s="270"/>
      <c r="O451" s="270"/>
      <c r="P451" s="270"/>
      <c r="Q451" s="270"/>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row>
    <row r="452" spans="1:60" ht="12.75" customHeight="1">
      <c r="A452" s="99"/>
      <c r="B452" s="99"/>
      <c r="C452" s="99"/>
      <c r="D452" s="270"/>
      <c r="E452" s="270"/>
      <c r="F452" s="270"/>
      <c r="G452" s="270"/>
      <c r="H452" s="270"/>
      <c r="I452" s="270"/>
      <c r="J452" s="270"/>
      <c r="K452" s="270"/>
      <c r="L452" s="270"/>
      <c r="M452" s="270"/>
      <c r="N452" s="270"/>
      <c r="O452" s="270"/>
      <c r="P452" s="270"/>
      <c r="Q452" s="270"/>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row>
    <row r="453" spans="1:60" ht="12.75" customHeight="1">
      <c r="A453" s="99"/>
      <c r="B453" s="99"/>
      <c r="C453" s="99"/>
      <c r="D453" s="270"/>
      <c r="E453" s="270"/>
      <c r="F453" s="270"/>
      <c r="G453" s="270"/>
      <c r="H453" s="270"/>
      <c r="I453" s="270"/>
      <c r="J453" s="270"/>
      <c r="K453" s="270"/>
      <c r="L453" s="270"/>
      <c r="M453" s="270"/>
      <c r="N453" s="270"/>
      <c r="O453" s="270"/>
      <c r="P453" s="270"/>
      <c r="Q453" s="270"/>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row>
    <row r="454" spans="1:60" ht="12.75" customHeight="1">
      <c r="A454" s="99"/>
      <c r="B454" s="99"/>
      <c r="C454" s="99"/>
      <c r="D454" s="270"/>
      <c r="E454" s="270"/>
      <c r="F454" s="270"/>
      <c r="G454" s="270"/>
      <c r="H454" s="270"/>
      <c r="I454" s="270"/>
      <c r="J454" s="270"/>
      <c r="K454" s="270"/>
      <c r="L454" s="270"/>
      <c r="M454" s="270"/>
      <c r="N454" s="270"/>
      <c r="O454" s="270"/>
      <c r="P454" s="270"/>
      <c r="Q454" s="270"/>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row>
    <row r="455" spans="1:60" ht="12.75" customHeight="1">
      <c r="A455" s="99"/>
      <c r="B455" s="99"/>
      <c r="C455" s="99"/>
      <c r="D455" s="270"/>
      <c r="E455" s="270"/>
      <c r="F455" s="270"/>
      <c r="G455" s="270"/>
      <c r="H455" s="270"/>
      <c r="I455" s="270"/>
      <c r="J455" s="270"/>
      <c r="K455" s="270"/>
      <c r="L455" s="270"/>
      <c r="M455" s="270"/>
      <c r="N455" s="270"/>
      <c r="O455" s="270"/>
      <c r="P455" s="270"/>
      <c r="Q455" s="270"/>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row>
    <row r="456" spans="1:60" ht="12.75" customHeight="1">
      <c r="A456" s="99"/>
      <c r="B456" s="99"/>
      <c r="C456" s="99"/>
      <c r="D456" s="270"/>
      <c r="E456" s="270"/>
      <c r="F456" s="270"/>
      <c r="G456" s="270"/>
      <c r="H456" s="270"/>
      <c r="I456" s="270"/>
      <c r="J456" s="270"/>
      <c r="K456" s="270"/>
      <c r="L456" s="270"/>
      <c r="M456" s="270"/>
      <c r="N456" s="270"/>
      <c r="O456" s="270"/>
      <c r="P456" s="270"/>
      <c r="Q456" s="270"/>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row>
    <row r="457" spans="1:60" ht="12.75" customHeight="1">
      <c r="A457" s="99"/>
      <c r="B457" s="99"/>
      <c r="C457" s="99"/>
      <c r="D457" s="270"/>
      <c r="E457" s="270"/>
      <c r="F457" s="270"/>
      <c r="G457" s="270"/>
      <c r="H457" s="270"/>
      <c r="I457" s="270"/>
      <c r="J457" s="270"/>
      <c r="K457" s="270"/>
      <c r="L457" s="270"/>
      <c r="M457" s="270"/>
      <c r="N457" s="270"/>
      <c r="O457" s="270"/>
      <c r="P457" s="270"/>
      <c r="Q457" s="270"/>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row>
    <row r="458" spans="1:60" ht="12.75" customHeight="1">
      <c r="A458" s="99"/>
      <c r="B458" s="99"/>
      <c r="C458" s="99"/>
      <c r="D458" s="270"/>
      <c r="E458" s="270"/>
      <c r="F458" s="270"/>
      <c r="G458" s="270"/>
      <c r="H458" s="270"/>
      <c r="I458" s="270"/>
      <c r="J458" s="270"/>
      <c r="K458" s="270"/>
      <c r="L458" s="270"/>
      <c r="M458" s="270"/>
      <c r="N458" s="270"/>
      <c r="O458" s="270"/>
      <c r="P458" s="270"/>
      <c r="Q458" s="270"/>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row>
    <row r="459" spans="1:60" ht="12.75" customHeight="1">
      <c r="A459" s="99"/>
      <c r="B459" s="99"/>
      <c r="C459" s="99"/>
      <c r="D459" s="270"/>
      <c r="E459" s="270"/>
      <c r="F459" s="270"/>
      <c r="G459" s="270"/>
      <c r="H459" s="270"/>
      <c r="I459" s="270"/>
      <c r="J459" s="270"/>
      <c r="K459" s="270"/>
      <c r="L459" s="270"/>
      <c r="M459" s="270"/>
      <c r="N459" s="270"/>
      <c r="O459" s="270"/>
      <c r="P459" s="270"/>
      <c r="Q459" s="270"/>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row>
    <row r="460" spans="1:60" ht="12.75" customHeight="1">
      <c r="A460" s="99"/>
      <c r="B460" s="99"/>
      <c r="C460" s="99"/>
      <c r="D460" s="270"/>
      <c r="E460" s="270"/>
      <c r="F460" s="270"/>
      <c r="G460" s="270"/>
      <c r="H460" s="270"/>
      <c r="I460" s="270"/>
      <c r="J460" s="270"/>
      <c r="K460" s="270"/>
      <c r="L460" s="270"/>
      <c r="M460" s="270"/>
      <c r="N460" s="270"/>
      <c r="O460" s="270"/>
      <c r="P460" s="270"/>
      <c r="Q460" s="270"/>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row>
    <row r="461" spans="1:60" ht="12.75" customHeight="1">
      <c r="A461" s="99"/>
      <c r="B461" s="99"/>
      <c r="C461" s="99"/>
      <c r="D461" s="270"/>
      <c r="E461" s="270"/>
      <c r="F461" s="270"/>
      <c r="G461" s="270"/>
      <c r="H461" s="270"/>
      <c r="I461" s="270"/>
      <c r="J461" s="270"/>
      <c r="K461" s="270"/>
      <c r="L461" s="270"/>
      <c r="M461" s="270"/>
      <c r="N461" s="270"/>
      <c r="O461" s="270"/>
      <c r="P461" s="270"/>
      <c r="Q461" s="270"/>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row>
    <row r="462" spans="1:60" ht="12.75" customHeight="1">
      <c r="A462" s="99"/>
      <c r="B462" s="99"/>
      <c r="C462" s="99"/>
      <c r="D462" s="270"/>
      <c r="E462" s="270"/>
      <c r="F462" s="270"/>
      <c r="G462" s="270"/>
      <c r="H462" s="270"/>
      <c r="I462" s="270"/>
      <c r="J462" s="270"/>
      <c r="K462" s="270"/>
      <c r="L462" s="270"/>
      <c r="M462" s="270"/>
      <c r="N462" s="270"/>
      <c r="O462" s="270"/>
      <c r="P462" s="270"/>
      <c r="Q462" s="270"/>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row>
    <row r="463" spans="1:60" ht="12.75" customHeight="1">
      <c r="A463" s="99"/>
      <c r="B463" s="99"/>
      <c r="C463" s="99"/>
      <c r="D463" s="270"/>
      <c r="E463" s="270"/>
      <c r="F463" s="270"/>
      <c r="G463" s="270"/>
      <c r="H463" s="270"/>
      <c r="I463" s="270"/>
      <c r="J463" s="270"/>
      <c r="K463" s="270"/>
      <c r="L463" s="270"/>
      <c r="M463" s="270"/>
      <c r="N463" s="270"/>
      <c r="O463" s="270"/>
      <c r="P463" s="270"/>
      <c r="Q463" s="270"/>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row>
    <row r="464" spans="1:60" ht="12.75" customHeight="1">
      <c r="A464" s="99"/>
      <c r="B464" s="99"/>
      <c r="C464" s="99"/>
      <c r="D464" s="270"/>
      <c r="E464" s="270"/>
      <c r="F464" s="270"/>
      <c r="G464" s="270"/>
      <c r="H464" s="270"/>
      <c r="I464" s="270"/>
      <c r="J464" s="270"/>
      <c r="K464" s="270"/>
      <c r="L464" s="270"/>
      <c r="M464" s="270"/>
      <c r="N464" s="270"/>
      <c r="O464" s="270"/>
      <c r="P464" s="270"/>
      <c r="Q464" s="270"/>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row>
    <row r="465" spans="1:60" ht="12.75" customHeight="1">
      <c r="A465" s="99"/>
      <c r="B465" s="99"/>
      <c r="C465" s="99"/>
      <c r="D465" s="270"/>
      <c r="E465" s="270"/>
      <c r="F465" s="270"/>
      <c r="G465" s="270"/>
      <c r="H465" s="270"/>
      <c r="I465" s="270"/>
      <c r="J465" s="270"/>
      <c r="K465" s="270"/>
      <c r="L465" s="270"/>
      <c r="M465" s="270"/>
      <c r="N465" s="270"/>
      <c r="O465" s="270"/>
      <c r="P465" s="270"/>
      <c r="Q465" s="270"/>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row>
    <row r="466" spans="1:60" ht="12.75" customHeight="1">
      <c r="A466" s="99"/>
      <c r="B466" s="99"/>
      <c r="C466" s="99"/>
      <c r="D466" s="270"/>
      <c r="E466" s="270"/>
      <c r="F466" s="270"/>
      <c r="G466" s="270"/>
      <c r="H466" s="270"/>
      <c r="I466" s="270"/>
      <c r="J466" s="270"/>
      <c r="K466" s="270"/>
      <c r="L466" s="270"/>
      <c r="M466" s="270"/>
      <c r="N466" s="270"/>
      <c r="O466" s="270"/>
      <c r="P466" s="270"/>
      <c r="Q466" s="270"/>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row>
    <row r="467" spans="1:60" ht="12.75" customHeight="1">
      <c r="A467" s="99"/>
      <c r="B467" s="99"/>
      <c r="C467" s="99"/>
      <c r="D467" s="270"/>
      <c r="E467" s="270"/>
      <c r="F467" s="270"/>
      <c r="G467" s="270"/>
      <c r="H467" s="270"/>
      <c r="I467" s="270"/>
      <c r="J467" s="270"/>
      <c r="K467" s="270"/>
      <c r="L467" s="270"/>
      <c r="M467" s="270"/>
      <c r="N467" s="270"/>
      <c r="O467" s="270"/>
      <c r="P467" s="270"/>
      <c r="Q467" s="270"/>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row>
    <row r="468" spans="1:60" ht="12.75" customHeight="1">
      <c r="A468" s="99"/>
      <c r="B468" s="99"/>
      <c r="C468" s="99"/>
      <c r="D468" s="270"/>
      <c r="E468" s="270"/>
      <c r="F468" s="270"/>
      <c r="G468" s="270"/>
      <c r="H468" s="270"/>
      <c r="I468" s="270"/>
      <c r="J468" s="270"/>
      <c r="K468" s="270"/>
      <c r="L468" s="270"/>
      <c r="M468" s="270"/>
      <c r="N468" s="270"/>
      <c r="O468" s="270"/>
      <c r="P468" s="270"/>
      <c r="Q468" s="270"/>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row>
    <row r="469" spans="1:60" ht="12.75" customHeight="1">
      <c r="A469" s="99"/>
      <c r="B469" s="99"/>
      <c r="C469" s="99"/>
      <c r="D469" s="270"/>
      <c r="E469" s="270"/>
      <c r="F469" s="270"/>
      <c r="G469" s="270"/>
      <c r="H469" s="270"/>
      <c r="I469" s="270"/>
      <c r="J469" s="270"/>
      <c r="K469" s="270"/>
      <c r="L469" s="270"/>
      <c r="M469" s="270"/>
      <c r="N469" s="270"/>
      <c r="O469" s="270"/>
      <c r="P469" s="270"/>
      <c r="Q469" s="270"/>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row>
    <row r="470" spans="1:60" ht="12.75" customHeight="1">
      <c r="A470" s="99"/>
      <c r="B470" s="99"/>
      <c r="C470" s="99"/>
      <c r="D470" s="270"/>
      <c r="E470" s="270"/>
      <c r="F470" s="270"/>
      <c r="G470" s="270"/>
      <c r="H470" s="270"/>
      <c r="I470" s="270"/>
      <c r="J470" s="270"/>
      <c r="K470" s="270"/>
      <c r="L470" s="270"/>
      <c r="M470" s="270"/>
      <c r="N470" s="270"/>
      <c r="O470" s="270"/>
      <c r="P470" s="270"/>
      <c r="Q470" s="270"/>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row>
    <row r="471" spans="1:60" ht="12.75" customHeight="1">
      <c r="A471" s="99"/>
      <c r="B471" s="99"/>
      <c r="C471" s="99"/>
      <c r="D471" s="270"/>
      <c r="E471" s="270"/>
      <c r="F471" s="270"/>
      <c r="G471" s="270"/>
      <c r="H471" s="270"/>
      <c r="I471" s="270"/>
      <c r="J471" s="270"/>
      <c r="K471" s="270"/>
      <c r="L471" s="270"/>
      <c r="M471" s="270"/>
      <c r="N471" s="270"/>
      <c r="O471" s="270"/>
      <c r="P471" s="270"/>
      <c r="Q471" s="270"/>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row>
    <row r="472" spans="1:60" ht="12.75" customHeight="1">
      <c r="A472" s="99"/>
      <c r="B472" s="99"/>
      <c r="C472" s="99"/>
      <c r="D472" s="270"/>
      <c r="E472" s="270"/>
      <c r="F472" s="270"/>
      <c r="G472" s="270"/>
      <c r="H472" s="270"/>
      <c r="I472" s="270"/>
      <c r="J472" s="270"/>
      <c r="K472" s="270"/>
      <c r="L472" s="270"/>
      <c r="M472" s="270"/>
      <c r="N472" s="270"/>
      <c r="O472" s="270"/>
      <c r="P472" s="270"/>
      <c r="Q472" s="270"/>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row>
    <row r="473" spans="1:60" ht="12.75" customHeight="1">
      <c r="A473" s="99"/>
      <c r="B473" s="99"/>
      <c r="C473" s="99"/>
      <c r="D473" s="270"/>
      <c r="E473" s="270"/>
      <c r="F473" s="270"/>
      <c r="G473" s="270"/>
      <c r="H473" s="270"/>
      <c r="I473" s="270"/>
      <c r="J473" s="270"/>
      <c r="K473" s="270"/>
      <c r="L473" s="270"/>
      <c r="M473" s="270"/>
      <c r="N473" s="270"/>
      <c r="O473" s="270"/>
      <c r="P473" s="270"/>
      <c r="Q473" s="270"/>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row>
    <row r="474" spans="1:60" ht="12.75" customHeight="1">
      <c r="A474" s="99"/>
      <c r="B474" s="99"/>
      <c r="C474" s="99"/>
      <c r="D474" s="270"/>
      <c r="E474" s="270"/>
      <c r="F474" s="270"/>
      <c r="G474" s="270"/>
      <c r="H474" s="270"/>
      <c r="I474" s="270"/>
      <c r="J474" s="270"/>
      <c r="K474" s="270"/>
      <c r="L474" s="270"/>
      <c r="M474" s="270"/>
      <c r="N474" s="270"/>
      <c r="O474" s="270"/>
      <c r="P474" s="270"/>
      <c r="Q474" s="270"/>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row>
    <row r="475" spans="1:60" ht="12.75" customHeight="1">
      <c r="A475" s="99"/>
      <c r="B475" s="99"/>
      <c r="C475" s="99"/>
      <c r="D475" s="270"/>
      <c r="E475" s="270"/>
      <c r="F475" s="270"/>
      <c r="G475" s="270"/>
      <c r="H475" s="270"/>
      <c r="I475" s="270"/>
      <c r="J475" s="270"/>
      <c r="K475" s="270"/>
      <c r="L475" s="270"/>
      <c r="M475" s="270"/>
      <c r="N475" s="270"/>
      <c r="O475" s="270"/>
      <c r="P475" s="270"/>
      <c r="Q475" s="270"/>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row>
    <row r="476" spans="1:60" ht="12.75" customHeight="1">
      <c r="A476" s="99"/>
      <c r="B476" s="99"/>
      <c r="C476" s="99"/>
      <c r="D476" s="270"/>
      <c r="E476" s="270"/>
      <c r="F476" s="270"/>
      <c r="G476" s="270"/>
      <c r="H476" s="270"/>
      <c r="I476" s="270"/>
      <c r="J476" s="270"/>
      <c r="K476" s="270"/>
      <c r="L476" s="270"/>
      <c r="M476" s="270"/>
      <c r="N476" s="270"/>
      <c r="O476" s="270"/>
      <c r="P476" s="270"/>
      <c r="Q476" s="270"/>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row>
    <row r="477" spans="1:60" ht="12.75" customHeight="1">
      <c r="A477" s="99"/>
      <c r="B477" s="99"/>
      <c r="C477" s="99"/>
      <c r="D477" s="270"/>
      <c r="E477" s="270"/>
      <c r="F477" s="270"/>
      <c r="G477" s="270"/>
      <c r="H477" s="270"/>
      <c r="I477" s="270"/>
      <c r="J477" s="270"/>
      <c r="K477" s="270"/>
      <c r="L477" s="270"/>
      <c r="M477" s="270"/>
      <c r="N477" s="270"/>
      <c r="O477" s="270"/>
      <c r="P477" s="270"/>
      <c r="Q477" s="270"/>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row>
    <row r="478" spans="1:60" ht="12.75" customHeight="1">
      <c r="A478" s="99"/>
      <c r="B478" s="99"/>
      <c r="C478" s="99"/>
      <c r="D478" s="270"/>
      <c r="E478" s="270"/>
      <c r="F478" s="270"/>
      <c r="G478" s="270"/>
      <c r="H478" s="270"/>
      <c r="I478" s="270"/>
      <c r="J478" s="270"/>
      <c r="K478" s="270"/>
      <c r="L478" s="270"/>
      <c r="M478" s="270"/>
      <c r="N478" s="270"/>
      <c r="O478" s="270"/>
      <c r="P478" s="270"/>
      <c r="Q478" s="270"/>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row>
    <row r="479" spans="1:60" ht="12.75" customHeight="1">
      <c r="A479" s="99"/>
      <c r="B479" s="99"/>
      <c r="C479" s="99"/>
      <c r="D479" s="270"/>
      <c r="E479" s="270"/>
      <c r="F479" s="270"/>
      <c r="G479" s="270"/>
      <c r="H479" s="270"/>
      <c r="I479" s="270"/>
      <c r="J479" s="270"/>
      <c r="K479" s="270"/>
      <c r="L479" s="270"/>
      <c r="M479" s="270"/>
      <c r="N479" s="270"/>
      <c r="O479" s="270"/>
      <c r="P479" s="270"/>
      <c r="Q479" s="270"/>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row>
    <row r="480" spans="1:60" ht="12.75" customHeight="1">
      <c r="A480" s="99"/>
      <c r="B480" s="99"/>
      <c r="C480" s="99"/>
      <c r="D480" s="270"/>
      <c r="E480" s="270"/>
      <c r="F480" s="270"/>
      <c r="G480" s="270"/>
      <c r="H480" s="270"/>
      <c r="I480" s="270"/>
      <c r="J480" s="270"/>
      <c r="K480" s="270"/>
      <c r="L480" s="270"/>
      <c r="M480" s="270"/>
      <c r="N480" s="270"/>
      <c r="O480" s="270"/>
      <c r="P480" s="270"/>
      <c r="Q480" s="270"/>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row>
    <row r="481" spans="1:60" ht="12.75" customHeight="1">
      <c r="A481" s="99"/>
      <c r="B481" s="99"/>
      <c r="C481" s="99"/>
      <c r="D481" s="270"/>
      <c r="E481" s="270"/>
      <c r="F481" s="270"/>
      <c r="G481" s="270"/>
      <c r="H481" s="270"/>
      <c r="I481" s="270"/>
      <c r="J481" s="270"/>
      <c r="K481" s="270"/>
      <c r="L481" s="270"/>
      <c r="M481" s="270"/>
      <c r="N481" s="270"/>
      <c r="O481" s="270"/>
      <c r="P481" s="270"/>
      <c r="Q481" s="270"/>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row>
    <row r="482" spans="1:60" ht="12.75" customHeight="1">
      <c r="A482" s="99"/>
      <c r="B482" s="99"/>
      <c r="C482" s="99"/>
      <c r="D482" s="270"/>
      <c r="E482" s="270"/>
      <c r="F482" s="270"/>
      <c r="G482" s="270"/>
      <c r="H482" s="270"/>
      <c r="I482" s="270"/>
      <c r="J482" s="270"/>
      <c r="K482" s="270"/>
      <c r="L482" s="270"/>
      <c r="M482" s="270"/>
      <c r="N482" s="270"/>
      <c r="O482" s="270"/>
      <c r="P482" s="270"/>
      <c r="Q482" s="270"/>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row>
    <row r="483" spans="1:60" ht="12.75" customHeight="1">
      <c r="A483" s="99"/>
      <c r="B483" s="99"/>
      <c r="C483" s="99"/>
      <c r="D483" s="270"/>
      <c r="E483" s="270"/>
      <c r="F483" s="270"/>
      <c r="G483" s="270"/>
      <c r="H483" s="270"/>
      <c r="I483" s="270"/>
      <c r="J483" s="270"/>
      <c r="K483" s="270"/>
      <c r="L483" s="270"/>
      <c r="M483" s="270"/>
      <c r="N483" s="270"/>
      <c r="O483" s="270"/>
      <c r="P483" s="270"/>
      <c r="Q483" s="270"/>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row>
    <row r="484" spans="1:60" ht="12.75" customHeight="1">
      <c r="A484" s="99"/>
      <c r="B484" s="99"/>
      <c r="C484" s="99"/>
      <c r="D484" s="270"/>
      <c r="E484" s="270"/>
      <c r="F484" s="270"/>
      <c r="G484" s="270"/>
      <c r="H484" s="270"/>
      <c r="I484" s="270"/>
      <c r="J484" s="270"/>
      <c r="K484" s="270"/>
      <c r="L484" s="270"/>
      <c r="M484" s="270"/>
      <c r="N484" s="270"/>
      <c r="O484" s="270"/>
      <c r="P484" s="270"/>
      <c r="Q484" s="270"/>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row>
    <row r="485" spans="1:60" ht="12.75" customHeight="1">
      <c r="A485" s="99"/>
      <c r="B485" s="99"/>
      <c r="C485" s="99"/>
      <c r="D485" s="270"/>
      <c r="E485" s="270"/>
      <c r="F485" s="270"/>
      <c r="G485" s="270"/>
      <c r="H485" s="270"/>
      <c r="I485" s="270"/>
      <c r="J485" s="270"/>
      <c r="K485" s="270"/>
      <c r="L485" s="270"/>
      <c r="M485" s="270"/>
      <c r="N485" s="270"/>
      <c r="O485" s="270"/>
      <c r="P485" s="270"/>
      <c r="Q485" s="270"/>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row>
    <row r="486" spans="1:60" ht="12.75" customHeight="1">
      <c r="A486" s="99"/>
      <c r="B486" s="99"/>
      <c r="C486" s="99"/>
      <c r="D486" s="270"/>
      <c r="E486" s="270"/>
      <c r="F486" s="270"/>
      <c r="G486" s="270"/>
      <c r="H486" s="270"/>
      <c r="I486" s="270"/>
      <c r="J486" s="270"/>
      <c r="K486" s="270"/>
      <c r="L486" s="270"/>
      <c r="M486" s="270"/>
      <c r="N486" s="270"/>
      <c r="O486" s="270"/>
      <c r="P486" s="270"/>
      <c r="Q486" s="270"/>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row>
    <row r="487" spans="1:60" ht="12.75" customHeight="1">
      <c r="A487" s="99"/>
      <c r="B487" s="99"/>
      <c r="C487" s="99"/>
      <c r="D487" s="270"/>
      <c r="E487" s="270"/>
      <c r="F487" s="270"/>
      <c r="G487" s="270"/>
      <c r="H487" s="270"/>
      <c r="I487" s="270"/>
      <c r="J487" s="270"/>
      <c r="K487" s="270"/>
      <c r="L487" s="270"/>
      <c r="M487" s="270"/>
      <c r="N487" s="270"/>
      <c r="O487" s="270"/>
      <c r="P487" s="270"/>
      <c r="Q487" s="270"/>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row>
    <row r="488" spans="1:60" ht="12.75" customHeight="1">
      <c r="A488" s="99"/>
      <c r="B488" s="99"/>
      <c r="C488" s="99"/>
      <c r="D488" s="270"/>
      <c r="E488" s="270"/>
      <c r="F488" s="270"/>
      <c r="G488" s="270"/>
      <c r="H488" s="270"/>
      <c r="I488" s="270"/>
      <c r="J488" s="270"/>
      <c r="K488" s="270"/>
      <c r="L488" s="270"/>
      <c r="M488" s="270"/>
      <c r="N488" s="270"/>
      <c r="O488" s="270"/>
      <c r="P488" s="270"/>
      <c r="Q488" s="270"/>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row>
    <row r="489" spans="1:60" ht="12.75" customHeight="1">
      <c r="A489" s="99"/>
      <c r="B489" s="99"/>
      <c r="C489" s="99"/>
      <c r="D489" s="270"/>
      <c r="E489" s="270"/>
      <c r="F489" s="270"/>
      <c r="G489" s="270"/>
      <c r="H489" s="270"/>
      <c r="I489" s="270"/>
      <c r="J489" s="270"/>
      <c r="K489" s="270"/>
      <c r="L489" s="270"/>
      <c r="M489" s="270"/>
      <c r="N489" s="270"/>
      <c r="O489" s="270"/>
      <c r="P489" s="270"/>
      <c r="Q489" s="270"/>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row>
    <row r="490" spans="1:60" ht="12.75" customHeight="1">
      <c r="A490" s="99"/>
      <c r="B490" s="99"/>
      <c r="C490" s="99"/>
      <c r="D490" s="270"/>
      <c r="E490" s="270"/>
      <c r="F490" s="270"/>
      <c r="G490" s="270"/>
      <c r="H490" s="270"/>
      <c r="I490" s="270"/>
      <c r="J490" s="270"/>
      <c r="K490" s="270"/>
      <c r="L490" s="270"/>
      <c r="M490" s="270"/>
      <c r="N490" s="270"/>
      <c r="O490" s="270"/>
      <c r="P490" s="270"/>
      <c r="Q490" s="270"/>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row>
    <row r="491" spans="1:60" ht="12.75" customHeight="1">
      <c r="A491" s="99"/>
      <c r="B491" s="99"/>
      <c r="C491" s="99"/>
      <c r="D491" s="270"/>
      <c r="E491" s="270"/>
      <c r="F491" s="270"/>
      <c r="G491" s="270"/>
      <c r="H491" s="270"/>
      <c r="I491" s="270"/>
      <c r="J491" s="270"/>
      <c r="K491" s="270"/>
      <c r="L491" s="270"/>
      <c r="M491" s="270"/>
      <c r="N491" s="270"/>
      <c r="O491" s="270"/>
      <c r="P491" s="270"/>
      <c r="Q491" s="270"/>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row>
    <row r="492" spans="1:60" ht="12.75" customHeight="1">
      <c r="A492" s="99"/>
      <c r="B492" s="99"/>
      <c r="C492" s="99"/>
      <c r="D492" s="270"/>
      <c r="E492" s="270"/>
      <c r="F492" s="270"/>
      <c r="G492" s="270"/>
      <c r="H492" s="270"/>
      <c r="I492" s="270"/>
      <c r="J492" s="270"/>
      <c r="K492" s="270"/>
      <c r="L492" s="270"/>
      <c r="M492" s="270"/>
      <c r="N492" s="270"/>
      <c r="O492" s="270"/>
      <c r="P492" s="270"/>
      <c r="Q492" s="270"/>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row>
    <row r="493" spans="1:60" ht="12.75" customHeight="1">
      <c r="A493" s="99"/>
      <c r="B493" s="99"/>
      <c r="C493" s="99"/>
      <c r="D493" s="270"/>
      <c r="E493" s="270"/>
      <c r="F493" s="270"/>
      <c r="G493" s="270"/>
      <c r="H493" s="270"/>
      <c r="I493" s="270"/>
      <c r="J493" s="270"/>
      <c r="K493" s="270"/>
      <c r="L493" s="270"/>
      <c r="M493" s="270"/>
      <c r="N493" s="270"/>
      <c r="O493" s="270"/>
      <c r="P493" s="270"/>
      <c r="Q493" s="270"/>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row>
    <row r="494" spans="1:60" ht="12.75" customHeight="1">
      <c r="A494" s="99"/>
      <c r="B494" s="99"/>
      <c r="C494" s="99"/>
      <c r="D494" s="270"/>
      <c r="E494" s="270"/>
      <c r="F494" s="270"/>
      <c r="G494" s="270"/>
      <c r="H494" s="270"/>
      <c r="I494" s="270"/>
      <c r="J494" s="270"/>
      <c r="K494" s="270"/>
      <c r="L494" s="270"/>
      <c r="M494" s="270"/>
      <c r="N494" s="270"/>
      <c r="O494" s="270"/>
      <c r="P494" s="270"/>
      <c r="Q494" s="270"/>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row>
    <row r="495" spans="1:60" ht="12.75" customHeight="1">
      <c r="A495" s="99"/>
      <c r="B495" s="99"/>
      <c r="C495" s="99"/>
      <c r="D495" s="270"/>
      <c r="E495" s="270"/>
      <c r="F495" s="270"/>
      <c r="G495" s="270"/>
      <c r="H495" s="270"/>
      <c r="I495" s="270"/>
      <c r="J495" s="270"/>
      <c r="K495" s="270"/>
      <c r="L495" s="270"/>
      <c r="M495" s="270"/>
      <c r="N495" s="270"/>
      <c r="O495" s="270"/>
      <c r="P495" s="270"/>
      <c r="Q495" s="270"/>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row>
    <row r="496" spans="1:60" ht="12.75" customHeight="1">
      <c r="A496" s="99"/>
      <c r="B496" s="99"/>
      <c r="C496" s="99"/>
      <c r="D496" s="270"/>
      <c r="E496" s="270"/>
      <c r="F496" s="270"/>
      <c r="G496" s="270"/>
      <c r="H496" s="270"/>
      <c r="I496" s="270"/>
      <c r="J496" s="270"/>
      <c r="K496" s="270"/>
      <c r="L496" s="270"/>
      <c r="M496" s="270"/>
      <c r="N496" s="270"/>
      <c r="O496" s="270"/>
      <c r="P496" s="270"/>
      <c r="Q496" s="270"/>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row>
    <row r="497" spans="1:60" ht="12.75" customHeight="1">
      <c r="A497" s="99"/>
      <c r="B497" s="99"/>
      <c r="C497" s="99"/>
      <c r="D497" s="270"/>
      <c r="E497" s="270"/>
      <c r="F497" s="270"/>
      <c r="G497" s="270"/>
      <c r="H497" s="270"/>
      <c r="I497" s="270"/>
      <c r="J497" s="270"/>
      <c r="K497" s="270"/>
      <c r="L497" s="270"/>
      <c r="M497" s="270"/>
      <c r="N497" s="270"/>
      <c r="O497" s="270"/>
      <c r="P497" s="270"/>
      <c r="Q497" s="270"/>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row>
    <row r="498" spans="1:60" ht="12.75" customHeight="1">
      <c r="A498" s="99"/>
      <c r="B498" s="99"/>
      <c r="C498" s="99"/>
      <c r="D498" s="270"/>
      <c r="E498" s="270"/>
      <c r="F498" s="270"/>
      <c r="G498" s="270"/>
      <c r="H498" s="270"/>
      <c r="I498" s="270"/>
      <c r="J498" s="270"/>
      <c r="K498" s="270"/>
      <c r="L498" s="270"/>
      <c r="M498" s="270"/>
      <c r="N498" s="270"/>
      <c r="O498" s="270"/>
      <c r="P498" s="270"/>
      <c r="Q498" s="270"/>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row>
    <row r="499" spans="1:60" ht="12.75" customHeight="1">
      <c r="A499" s="99"/>
      <c r="B499" s="99"/>
      <c r="C499" s="99"/>
      <c r="D499" s="270"/>
      <c r="E499" s="270"/>
      <c r="F499" s="270"/>
      <c r="G499" s="270"/>
      <c r="H499" s="270"/>
      <c r="I499" s="270"/>
      <c r="J499" s="270"/>
      <c r="K499" s="270"/>
      <c r="L499" s="270"/>
      <c r="M499" s="270"/>
      <c r="N499" s="270"/>
      <c r="O499" s="270"/>
      <c r="P499" s="270"/>
      <c r="Q499" s="270"/>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row>
    <row r="500" spans="1:60" ht="12.75" customHeight="1">
      <c r="A500" s="99"/>
      <c r="B500" s="99"/>
      <c r="C500" s="99"/>
      <c r="D500" s="270"/>
      <c r="E500" s="270"/>
      <c r="F500" s="270"/>
      <c r="G500" s="270"/>
      <c r="H500" s="270"/>
      <c r="I500" s="270"/>
      <c r="J500" s="270"/>
      <c r="K500" s="270"/>
      <c r="L500" s="270"/>
      <c r="M500" s="270"/>
      <c r="N500" s="270"/>
      <c r="O500" s="270"/>
      <c r="P500" s="270"/>
      <c r="Q500" s="270"/>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row>
    <row r="501" spans="1:60" ht="12.75" customHeight="1">
      <c r="A501" s="99"/>
      <c r="B501" s="99"/>
      <c r="C501" s="99"/>
      <c r="D501" s="270"/>
      <c r="E501" s="270"/>
      <c r="F501" s="270"/>
      <c r="G501" s="270"/>
      <c r="H501" s="270"/>
      <c r="I501" s="270"/>
      <c r="J501" s="270"/>
      <c r="K501" s="270"/>
      <c r="L501" s="270"/>
      <c r="M501" s="270"/>
      <c r="N501" s="270"/>
      <c r="O501" s="270"/>
      <c r="P501" s="270"/>
      <c r="Q501" s="270"/>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row>
    <row r="502" spans="1:60" ht="12.75" customHeight="1">
      <c r="A502" s="99"/>
      <c r="B502" s="99"/>
      <c r="C502" s="99"/>
      <c r="D502" s="270"/>
      <c r="E502" s="270"/>
      <c r="F502" s="270"/>
      <c r="G502" s="270"/>
      <c r="H502" s="270"/>
      <c r="I502" s="270"/>
      <c r="J502" s="270"/>
      <c r="K502" s="270"/>
      <c r="L502" s="270"/>
      <c r="M502" s="270"/>
      <c r="N502" s="270"/>
      <c r="O502" s="270"/>
      <c r="P502" s="270"/>
      <c r="Q502" s="270"/>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row>
    <row r="503" spans="1:60" ht="12.75" customHeight="1">
      <c r="A503" s="99"/>
      <c r="B503" s="99"/>
      <c r="C503" s="99"/>
      <c r="D503" s="270"/>
      <c r="E503" s="270"/>
      <c r="F503" s="270"/>
      <c r="G503" s="270"/>
      <c r="H503" s="270"/>
      <c r="I503" s="270"/>
      <c r="J503" s="270"/>
      <c r="K503" s="270"/>
      <c r="L503" s="270"/>
      <c r="M503" s="270"/>
      <c r="N503" s="270"/>
      <c r="O503" s="270"/>
      <c r="P503" s="270"/>
      <c r="Q503" s="270"/>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row>
    <row r="504" spans="1:60" ht="12.75" customHeight="1">
      <c r="A504" s="99"/>
      <c r="B504" s="99"/>
      <c r="C504" s="99"/>
      <c r="D504" s="270"/>
      <c r="E504" s="270"/>
      <c r="F504" s="270"/>
      <c r="G504" s="270"/>
      <c r="H504" s="270"/>
      <c r="I504" s="270"/>
      <c r="J504" s="270"/>
      <c r="K504" s="270"/>
      <c r="L504" s="270"/>
      <c r="M504" s="270"/>
      <c r="N504" s="270"/>
      <c r="O504" s="270"/>
      <c r="P504" s="270"/>
      <c r="Q504" s="270"/>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row>
    <row r="505" spans="1:60" ht="12.75" customHeight="1">
      <c r="A505" s="99"/>
      <c r="B505" s="99"/>
      <c r="C505" s="99"/>
      <c r="D505" s="270"/>
      <c r="E505" s="270"/>
      <c r="F505" s="270"/>
      <c r="G505" s="270"/>
      <c r="H505" s="270"/>
      <c r="I505" s="270"/>
      <c r="J505" s="270"/>
      <c r="K505" s="270"/>
      <c r="L505" s="270"/>
      <c r="M505" s="270"/>
      <c r="N505" s="270"/>
      <c r="O505" s="270"/>
      <c r="P505" s="270"/>
      <c r="Q505" s="270"/>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row>
    <row r="506" spans="1:60" ht="12.75" customHeight="1">
      <c r="A506" s="99"/>
      <c r="B506" s="99"/>
      <c r="C506" s="99"/>
      <c r="D506" s="270"/>
      <c r="E506" s="270"/>
      <c r="F506" s="270"/>
      <c r="G506" s="270"/>
      <c r="H506" s="270"/>
      <c r="I506" s="270"/>
      <c r="J506" s="270"/>
      <c r="K506" s="270"/>
      <c r="L506" s="270"/>
      <c r="M506" s="270"/>
      <c r="N506" s="270"/>
      <c r="O506" s="270"/>
      <c r="P506" s="270"/>
      <c r="Q506" s="270"/>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row>
    <row r="507" spans="1:60" ht="12.75" customHeight="1">
      <c r="A507" s="99"/>
      <c r="B507" s="99"/>
      <c r="C507" s="99"/>
      <c r="D507" s="270"/>
      <c r="E507" s="270"/>
      <c r="F507" s="270"/>
      <c r="G507" s="270"/>
      <c r="H507" s="270"/>
      <c r="I507" s="270"/>
      <c r="J507" s="270"/>
      <c r="K507" s="270"/>
      <c r="L507" s="270"/>
      <c r="M507" s="270"/>
      <c r="N507" s="270"/>
      <c r="O507" s="270"/>
      <c r="P507" s="270"/>
      <c r="Q507" s="270"/>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row>
    <row r="508" spans="1:60" ht="12.75" customHeight="1">
      <c r="A508" s="99"/>
      <c r="B508" s="99"/>
      <c r="C508" s="99"/>
      <c r="D508" s="270"/>
      <c r="E508" s="270"/>
      <c r="F508" s="270"/>
      <c r="G508" s="270"/>
      <c r="H508" s="270"/>
      <c r="I508" s="270"/>
      <c r="J508" s="270"/>
      <c r="K508" s="270"/>
      <c r="L508" s="270"/>
      <c r="M508" s="270"/>
      <c r="N508" s="270"/>
      <c r="O508" s="270"/>
      <c r="P508" s="270"/>
      <c r="Q508" s="270"/>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row>
    <row r="509" spans="1:60" ht="12.75" customHeight="1">
      <c r="A509" s="99"/>
      <c r="B509" s="99"/>
      <c r="C509" s="99"/>
      <c r="D509" s="270"/>
      <c r="E509" s="270"/>
      <c r="F509" s="270"/>
      <c r="G509" s="270"/>
      <c r="H509" s="270"/>
      <c r="I509" s="270"/>
      <c r="J509" s="270"/>
      <c r="K509" s="270"/>
      <c r="L509" s="270"/>
      <c r="M509" s="270"/>
      <c r="N509" s="270"/>
      <c r="O509" s="270"/>
      <c r="P509" s="270"/>
      <c r="Q509" s="270"/>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row>
    <row r="510" spans="1:60" ht="12.75" customHeight="1">
      <c r="A510" s="99"/>
      <c r="B510" s="99"/>
      <c r="C510" s="99"/>
      <c r="D510" s="270"/>
      <c r="E510" s="270"/>
      <c r="F510" s="270"/>
      <c r="G510" s="270"/>
      <c r="H510" s="270"/>
      <c r="I510" s="270"/>
      <c r="J510" s="270"/>
      <c r="K510" s="270"/>
      <c r="L510" s="270"/>
      <c r="M510" s="270"/>
      <c r="N510" s="270"/>
      <c r="O510" s="270"/>
      <c r="P510" s="270"/>
      <c r="Q510" s="270"/>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row>
    <row r="511" spans="1:60" ht="12.75" customHeight="1">
      <c r="A511" s="99"/>
      <c r="B511" s="99"/>
      <c r="C511" s="99"/>
      <c r="D511" s="270"/>
      <c r="E511" s="270"/>
      <c r="F511" s="270"/>
      <c r="G511" s="270"/>
      <c r="H511" s="270"/>
      <c r="I511" s="270"/>
      <c r="J511" s="270"/>
      <c r="K511" s="270"/>
      <c r="L511" s="270"/>
      <c r="M511" s="270"/>
      <c r="N511" s="270"/>
      <c r="O511" s="270"/>
      <c r="P511" s="270"/>
      <c r="Q511" s="270"/>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row>
    <row r="512" spans="1:60" ht="12.75" customHeight="1">
      <c r="A512" s="99"/>
      <c r="B512" s="99"/>
      <c r="C512" s="99"/>
      <c r="D512" s="270"/>
      <c r="E512" s="270"/>
      <c r="F512" s="270"/>
      <c r="G512" s="270"/>
      <c r="H512" s="270"/>
      <c r="I512" s="270"/>
      <c r="J512" s="270"/>
      <c r="K512" s="270"/>
      <c r="L512" s="270"/>
      <c r="M512" s="270"/>
      <c r="N512" s="270"/>
      <c r="O512" s="270"/>
      <c r="P512" s="270"/>
      <c r="Q512" s="270"/>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row>
    <row r="513" spans="1:60" ht="12.75" customHeight="1">
      <c r="A513" s="99"/>
      <c r="B513" s="99"/>
      <c r="C513" s="99"/>
      <c r="D513" s="270"/>
      <c r="E513" s="270"/>
      <c r="F513" s="270"/>
      <c r="G513" s="270"/>
      <c r="H513" s="270"/>
      <c r="I513" s="270"/>
      <c r="J513" s="270"/>
      <c r="K513" s="270"/>
      <c r="L513" s="270"/>
      <c r="M513" s="270"/>
      <c r="N513" s="270"/>
      <c r="O513" s="270"/>
      <c r="P513" s="270"/>
      <c r="Q513" s="270"/>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row>
    <row r="514" spans="1:60" ht="12.75" customHeight="1">
      <c r="A514" s="99"/>
      <c r="B514" s="99"/>
      <c r="C514" s="99"/>
      <c r="D514" s="270"/>
      <c r="E514" s="270"/>
      <c r="F514" s="270"/>
      <c r="G514" s="270"/>
      <c r="H514" s="270"/>
      <c r="I514" s="270"/>
      <c r="J514" s="270"/>
      <c r="K514" s="270"/>
      <c r="L514" s="270"/>
      <c r="M514" s="270"/>
      <c r="N514" s="270"/>
      <c r="O514" s="270"/>
      <c r="P514" s="270"/>
      <c r="Q514" s="270"/>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row>
    <row r="515" spans="1:60" ht="12.75" customHeight="1">
      <c r="A515" s="99"/>
      <c r="B515" s="99"/>
      <c r="C515" s="99"/>
      <c r="D515" s="270"/>
      <c r="E515" s="270"/>
      <c r="F515" s="270"/>
      <c r="G515" s="270"/>
      <c r="H515" s="270"/>
      <c r="I515" s="270"/>
      <c r="J515" s="270"/>
      <c r="K515" s="270"/>
      <c r="L515" s="270"/>
      <c r="M515" s="270"/>
      <c r="N515" s="270"/>
      <c r="O515" s="270"/>
      <c r="P515" s="270"/>
      <c r="Q515" s="270"/>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row>
    <row r="516" spans="1:60" ht="12.75" customHeight="1">
      <c r="A516" s="99"/>
      <c r="B516" s="99"/>
      <c r="C516" s="99"/>
      <c r="D516" s="270"/>
      <c r="E516" s="270"/>
      <c r="F516" s="270"/>
      <c r="G516" s="270"/>
      <c r="H516" s="270"/>
      <c r="I516" s="270"/>
      <c r="J516" s="270"/>
      <c r="K516" s="270"/>
      <c r="L516" s="270"/>
      <c r="M516" s="270"/>
      <c r="N516" s="270"/>
      <c r="O516" s="270"/>
      <c r="P516" s="270"/>
      <c r="Q516" s="270"/>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row>
    <row r="517" spans="1:60" ht="12.75" customHeight="1">
      <c r="A517" s="99"/>
      <c r="B517" s="99"/>
      <c r="C517" s="99"/>
      <c r="D517" s="270"/>
      <c r="E517" s="270"/>
      <c r="F517" s="270"/>
      <c r="G517" s="270"/>
      <c r="H517" s="270"/>
      <c r="I517" s="270"/>
      <c r="J517" s="270"/>
      <c r="K517" s="270"/>
      <c r="L517" s="270"/>
      <c r="M517" s="270"/>
      <c r="N517" s="270"/>
      <c r="O517" s="270"/>
      <c r="P517" s="270"/>
      <c r="Q517" s="270"/>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row>
    <row r="518" spans="1:60" ht="12.75" customHeight="1">
      <c r="A518" s="99"/>
      <c r="B518" s="99"/>
      <c r="C518" s="99"/>
      <c r="D518" s="270"/>
      <c r="E518" s="270"/>
      <c r="F518" s="270"/>
      <c r="G518" s="270"/>
      <c r="H518" s="270"/>
      <c r="I518" s="270"/>
      <c r="J518" s="270"/>
      <c r="K518" s="270"/>
      <c r="L518" s="270"/>
      <c r="M518" s="270"/>
      <c r="N518" s="270"/>
      <c r="O518" s="270"/>
      <c r="P518" s="270"/>
      <c r="Q518" s="270"/>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row>
    <row r="519" spans="1:60" ht="12.75" customHeight="1">
      <c r="A519" s="99"/>
      <c r="B519" s="99"/>
      <c r="C519" s="99"/>
      <c r="D519" s="270"/>
      <c r="E519" s="270"/>
      <c r="F519" s="270"/>
      <c r="G519" s="270"/>
      <c r="H519" s="270"/>
      <c r="I519" s="270"/>
      <c r="J519" s="270"/>
      <c r="K519" s="270"/>
      <c r="L519" s="270"/>
      <c r="M519" s="270"/>
      <c r="N519" s="270"/>
      <c r="O519" s="270"/>
      <c r="P519" s="270"/>
      <c r="Q519" s="270"/>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row>
    <row r="520" spans="1:60" ht="12.75" customHeight="1">
      <c r="A520" s="99"/>
      <c r="B520" s="99"/>
      <c r="C520" s="99"/>
      <c r="D520" s="270"/>
      <c r="E520" s="270"/>
      <c r="F520" s="270"/>
      <c r="G520" s="270"/>
      <c r="H520" s="270"/>
      <c r="I520" s="270"/>
      <c r="J520" s="270"/>
      <c r="K520" s="270"/>
      <c r="L520" s="270"/>
      <c r="M520" s="270"/>
      <c r="N520" s="270"/>
      <c r="O520" s="270"/>
      <c r="P520" s="270"/>
      <c r="Q520" s="270"/>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row>
    <row r="521" spans="1:60" ht="12.75" customHeight="1">
      <c r="A521" s="99"/>
      <c r="B521" s="99"/>
      <c r="C521" s="99"/>
      <c r="D521" s="270"/>
      <c r="E521" s="270"/>
      <c r="F521" s="270"/>
      <c r="G521" s="270"/>
      <c r="H521" s="270"/>
      <c r="I521" s="270"/>
      <c r="J521" s="270"/>
      <c r="K521" s="270"/>
      <c r="L521" s="270"/>
      <c r="M521" s="270"/>
      <c r="N521" s="270"/>
      <c r="O521" s="270"/>
      <c r="P521" s="270"/>
      <c r="Q521" s="270"/>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row>
    <row r="522" spans="1:60" ht="12.75" customHeight="1">
      <c r="A522" s="99"/>
      <c r="B522" s="99"/>
      <c r="C522" s="99"/>
      <c r="D522" s="270"/>
      <c r="E522" s="270"/>
      <c r="F522" s="270"/>
      <c r="G522" s="270"/>
      <c r="H522" s="270"/>
      <c r="I522" s="270"/>
      <c r="J522" s="270"/>
      <c r="K522" s="270"/>
      <c r="L522" s="270"/>
      <c r="M522" s="270"/>
      <c r="N522" s="270"/>
      <c r="O522" s="270"/>
      <c r="P522" s="270"/>
      <c r="Q522" s="270"/>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row>
    <row r="523" spans="1:60" ht="12.75" customHeight="1">
      <c r="A523" s="99"/>
      <c r="B523" s="99"/>
      <c r="C523" s="99"/>
      <c r="D523" s="270"/>
      <c r="E523" s="270"/>
      <c r="F523" s="270"/>
      <c r="G523" s="270"/>
      <c r="H523" s="270"/>
      <c r="I523" s="270"/>
      <c r="J523" s="270"/>
      <c r="K523" s="270"/>
      <c r="L523" s="270"/>
      <c r="M523" s="270"/>
      <c r="N523" s="270"/>
      <c r="O523" s="270"/>
      <c r="P523" s="270"/>
      <c r="Q523" s="270"/>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row>
    <row r="524" spans="1:60" ht="12.75" customHeight="1">
      <c r="A524" s="99"/>
      <c r="B524" s="99"/>
      <c r="C524" s="99"/>
      <c r="D524" s="270"/>
      <c r="E524" s="270"/>
      <c r="F524" s="270"/>
      <c r="G524" s="270"/>
      <c r="H524" s="270"/>
      <c r="I524" s="270"/>
      <c r="J524" s="270"/>
      <c r="K524" s="270"/>
      <c r="L524" s="270"/>
      <c r="M524" s="270"/>
      <c r="N524" s="270"/>
      <c r="O524" s="270"/>
      <c r="P524" s="270"/>
      <c r="Q524" s="270"/>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row>
    <row r="525" spans="1:60" ht="12.75" customHeight="1">
      <c r="A525" s="99"/>
      <c r="B525" s="99"/>
      <c r="C525" s="99"/>
      <c r="D525" s="270"/>
      <c r="E525" s="270"/>
      <c r="F525" s="270"/>
      <c r="G525" s="270"/>
      <c r="H525" s="270"/>
      <c r="I525" s="270"/>
      <c r="J525" s="270"/>
      <c r="K525" s="270"/>
      <c r="L525" s="270"/>
      <c r="M525" s="270"/>
      <c r="N525" s="270"/>
      <c r="O525" s="270"/>
      <c r="P525" s="270"/>
      <c r="Q525" s="270"/>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row>
    <row r="526" spans="1:60" ht="12.75" customHeight="1">
      <c r="A526" s="99"/>
      <c r="B526" s="99"/>
      <c r="C526" s="99"/>
      <c r="D526" s="270"/>
      <c r="E526" s="270"/>
      <c r="F526" s="270"/>
      <c r="G526" s="270"/>
      <c r="H526" s="270"/>
      <c r="I526" s="270"/>
      <c r="J526" s="270"/>
      <c r="K526" s="270"/>
      <c r="L526" s="270"/>
      <c r="M526" s="270"/>
      <c r="N526" s="270"/>
      <c r="O526" s="270"/>
      <c r="P526" s="270"/>
      <c r="Q526" s="270"/>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row>
    <row r="527" spans="1:60" ht="12.75" customHeight="1">
      <c r="A527" s="99"/>
      <c r="B527" s="99"/>
      <c r="C527" s="99"/>
      <c r="D527" s="270"/>
      <c r="E527" s="270"/>
      <c r="F527" s="270"/>
      <c r="G527" s="270"/>
      <c r="H527" s="270"/>
      <c r="I527" s="270"/>
      <c r="J527" s="270"/>
      <c r="K527" s="270"/>
      <c r="L527" s="270"/>
      <c r="M527" s="270"/>
      <c r="N527" s="270"/>
      <c r="O527" s="270"/>
      <c r="P527" s="270"/>
      <c r="Q527" s="270"/>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row>
    <row r="528" spans="1:60" ht="12.75" customHeight="1">
      <c r="A528" s="99"/>
      <c r="B528" s="99"/>
      <c r="C528" s="99"/>
      <c r="D528" s="270"/>
      <c r="E528" s="270"/>
      <c r="F528" s="270"/>
      <c r="G528" s="270"/>
      <c r="H528" s="270"/>
      <c r="I528" s="270"/>
      <c r="J528" s="270"/>
      <c r="K528" s="270"/>
      <c r="L528" s="270"/>
      <c r="M528" s="270"/>
      <c r="N528" s="270"/>
      <c r="O528" s="270"/>
      <c r="P528" s="270"/>
      <c r="Q528" s="270"/>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row>
    <row r="529" spans="1:60" ht="12.75" customHeight="1">
      <c r="A529" s="99"/>
      <c r="B529" s="99"/>
      <c r="C529" s="99"/>
      <c r="D529" s="270"/>
      <c r="E529" s="270"/>
      <c r="F529" s="270"/>
      <c r="G529" s="270"/>
      <c r="H529" s="270"/>
      <c r="I529" s="270"/>
      <c r="J529" s="270"/>
      <c r="K529" s="270"/>
      <c r="L529" s="270"/>
      <c r="M529" s="270"/>
      <c r="N529" s="270"/>
      <c r="O529" s="270"/>
      <c r="P529" s="270"/>
      <c r="Q529" s="270"/>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row>
    <row r="530" spans="1:60" ht="12.75" customHeight="1">
      <c r="A530" s="99"/>
      <c r="B530" s="99"/>
      <c r="C530" s="99"/>
      <c r="D530" s="270"/>
      <c r="E530" s="270"/>
      <c r="F530" s="270"/>
      <c r="G530" s="270"/>
      <c r="H530" s="270"/>
      <c r="I530" s="270"/>
      <c r="J530" s="270"/>
      <c r="K530" s="270"/>
      <c r="L530" s="270"/>
      <c r="M530" s="270"/>
      <c r="N530" s="270"/>
      <c r="O530" s="270"/>
      <c r="P530" s="270"/>
      <c r="Q530" s="270"/>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row>
    <row r="531" spans="1:60" ht="12.75" customHeight="1">
      <c r="A531" s="99"/>
      <c r="B531" s="99"/>
      <c r="C531" s="99"/>
      <c r="D531" s="270"/>
      <c r="E531" s="270"/>
      <c r="F531" s="270"/>
      <c r="G531" s="270"/>
      <c r="H531" s="270"/>
      <c r="I531" s="270"/>
      <c r="J531" s="270"/>
      <c r="K531" s="270"/>
      <c r="L531" s="270"/>
      <c r="M531" s="270"/>
      <c r="N531" s="270"/>
      <c r="O531" s="270"/>
      <c r="P531" s="270"/>
      <c r="Q531" s="270"/>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row>
    <row r="532" spans="1:60" ht="12.75" customHeight="1">
      <c r="A532" s="99"/>
      <c r="B532" s="99"/>
      <c r="C532" s="99"/>
      <c r="D532" s="270"/>
      <c r="E532" s="270"/>
      <c r="F532" s="270"/>
      <c r="G532" s="270"/>
      <c r="H532" s="270"/>
      <c r="I532" s="270"/>
      <c r="J532" s="270"/>
      <c r="K532" s="270"/>
      <c r="L532" s="270"/>
      <c r="M532" s="270"/>
      <c r="N532" s="270"/>
      <c r="O532" s="270"/>
      <c r="P532" s="270"/>
      <c r="Q532" s="270"/>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row>
    <row r="533" spans="1:60" ht="12.75" customHeight="1">
      <c r="A533" s="99"/>
      <c r="B533" s="99"/>
      <c r="C533" s="99"/>
      <c r="D533" s="270"/>
      <c r="E533" s="270"/>
      <c r="F533" s="270"/>
      <c r="G533" s="270"/>
      <c r="H533" s="270"/>
      <c r="I533" s="270"/>
      <c r="J533" s="270"/>
      <c r="K533" s="270"/>
      <c r="L533" s="270"/>
      <c r="M533" s="270"/>
      <c r="N533" s="270"/>
      <c r="O533" s="270"/>
      <c r="P533" s="270"/>
      <c r="Q533" s="270"/>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row>
  </sheetData>
  <mergeCells count="35">
    <mergeCell ref="F14:G14"/>
    <mergeCell ref="F15:G15"/>
    <mergeCell ref="F17:G17"/>
    <mergeCell ref="D4:O4"/>
    <mergeCell ref="F16:G16"/>
    <mergeCell ref="F10:G10"/>
    <mergeCell ref="G8:J8"/>
    <mergeCell ref="F11:G11"/>
    <mergeCell ref="F12:G12"/>
    <mergeCell ref="F13:G13"/>
    <mergeCell ref="F19:G19"/>
    <mergeCell ref="F28:G28"/>
    <mergeCell ref="F47:G47"/>
    <mergeCell ref="F48:G48"/>
    <mergeCell ref="F40:G40"/>
    <mergeCell ref="F43:G43"/>
    <mergeCell ref="F30:G30"/>
    <mergeCell ref="F36:G36"/>
    <mergeCell ref="F34:G34"/>
    <mergeCell ref="F26:G26"/>
    <mergeCell ref="F27:G27"/>
    <mergeCell ref="F21:G21"/>
    <mergeCell ref="F23:G23"/>
    <mergeCell ref="F24:G24"/>
    <mergeCell ref="F25:G25"/>
    <mergeCell ref="F33:G33"/>
    <mergeCell ref="F32:G32"/>
    <mergeCell ref="F290:G290"/>
    <mergeCell ref="F308:G308"/>
    <mergeCell ref="D287:O287"/>
    <mergeCell ref="F42:G42"/>
    <mergeCell ref="F41:H41"/>
    <mergeCell ref="F45:H45"/>
    <mergeCell ref="F37:H37"/>
    <mergeCell ref="F49:G49"/>
  </mergeCells>
  <conditionalFormatting sqref="H21:I21">
    <cfRule type="cellIs" dxfId="5" priority="1" stopIfTrue="1" operator="equal">
      <formula>$V$12</formula>
    </cfRule>
  </conditionalFormatting>
  <conditionalFormatting sqref="H40">
    <cfRule type="cellIs" dxfId="4" priority="2" stopIfTrue="1" operator="greaterThan">
      <formula>0</formula>
    </cfRule>
  </conditionalFormatting>
  <printOptions horizontalCentered="1" verticalCentered="1"/>
  <pageMargins left="1.2598425196850394" right="0.74803149606299213" top="1.4566929133858268" bottom="0.43307086614173229" header="0" footer="0"/>
  <pageSetup paperSize="9"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pageSetUpPr fitToPage="1"/>
  </sheetPr>
  <dimension ref="A1:CK535"/>
  <sheetViews>
    <sheetView showGridLines="0" workbookViewId="0">
      <pane xSplit="42" ySplit="2" topLeftCell="AQ3" activePane="bottomRight" state="frozen"/>
      <selection pane="topRight" activeCell="AQ1" sqref="AQ1"/>
      <selection pane="bottomLeft" activeCell="A3" sqref="A3"/>
      <selection pane="bottomRight" activeCell="AQ3" sqref="AQ3"/>
    </sheetView>
  </sheetViews>
  <sheetFormatPr baseColWidth="10" defaultColWidth="14.42578125" defaultRowHeight="15" customHeight="1"/>
  <cols>
    <col min="1" max="1" width="7" hidden="1" customWidth="1"/>
    <col min="2" max="2" width="5.7109375" customWidth="1"/>
    <col min="3" max="3" width="3.7109375" customWidth="1"/>
    <col min="4" max="4" width="2.28515625" customWidth="1"/>
    <col min="5" max="5" width="4.140625" customWidth="1"/>
    <col min="6" max="6" width="31.42578125" customWidth="1"/>
    <col min="7" max="7" width="18.140625" customWidth="1"/>
    <col min="8" max="8" width="17.140625" customWidth="1"/>
    <col min="9" max="10" width="16.7109375" customWidth="1"/>
    <col min="11" max="12" width="6.85546875" customWidth="1"/>
    <col min="13" max="13" width="17.140625" customWidth="1"/>
    <col min="14" max="14" width="26.7109375" customWidth="1"/>
    <col min="15" max="15" width="3.7109375" customWidth="1"/>
    <col min="16" max="16" width="8.85546875" customWidth="1"/>
    <col min="17" max="17" width="5" customWidth="1"/>
    <col min="18" max="18" width="15.7109375" hidden="1" customWidth="1"/>
    <col min="19" max="19" width="7.85546875" hidden="1" customWidth="1"/>
    <col min="20" max="21" width="15.7109375" hidden="1" customWidth="1"/>
    <col min="22" max="86" width="15.7109375" customWidth="1"/>
    <col min="87" max="89" width="10.7109375" customWidth="1"/>
  </cols>
  <sheetData>
    <row r="1" spans="1:89" ht="4.5" customHeight="1">
      <c r="A1" s="2"/>
      <c r="B1" s="2"/>
      <c r="C1" s="4"/>
      <c r="D1" s="4"/>
      <c r="E1" s="4"/>
      <c r="F1" s="4"/>
      <c r="G1" s="4"/>
      <c r="H1" s="4"/>
      <c r="I1" s="4"/>
      <c r="J1" s="4"/>
      <c r="K1" s="4"/>
      <c r="L1" s="4"/>
      <c r="M1" s="4"/>
      <c r="N1" s="4"/>
      <c r="O1" s="4"/>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row>
    <row r="2" spans="1:89" ht="34.5" customHeight="1">
      <c r="A2" s="2"/>
      <c r="B2" s="2"/>
      <c r="C2" s="2"/>
      <c r="D2" s="5"/>
      <c r="E2" s="7"/>
      <c r="F2" s="7"/>
      <c r="G2" s="7"/>
      <c r="H2" s="157" t="s">
        <v>61</v>
      </c>
      <c r="I2" s="158" t="s">
        <v>62</v>
      </c>
      <c r="J2" s="15"/>
      <c r="K2" s="15"/>
      <c r="L2" s="15"/>
      <c r="M2" s="15"/>
      <c r="N2" s="16"/>
      <c r="O2" s="2"/>
      <c r="P2" s="1"/>
      <c r="Q2" s="17"/>
      <c r="R2" s="1"/>
      <c r="S2" s="1"/>
      <c r="T2" s="1"/>
      <c r="U2" s="1"/>
      <c r="V2" s="1"/>
      <c r="W2" s="1"/>
      <c r="X2" s="1"/>
      <c r="Y2" s="1"/>
      <c r="Z2" s="1"/>
      <c r="AA2" s="1"/>
      <c r="AB2" s="1"/>
      <c r="AC2" s="1"/>
      <c r="AD2" s="1"/>
      <c r="AE2" s="1"/>
      <c r="AF2" s="1"/>
      <c r="AG2" s="1"/>
      <c r="AH2" s="1"/>
      <c r="AI2" s="1"/>
      <c r="AJ2" s="1"/>
      <c r="AK2" s="1"/>
      <c r="AL2" s="1"/>
      <c r="AM2" s="1"/>
      <c r="AN2" s="1"/>
      <c r="AO2" s="1"/>
      <c r="AP2" s="1"/>
      <c r="AQ2" s="1"/>
      <c r="AR2" s="1"/>
      <c r="CA2" s="1"/>
      <c r="CB2" s="1"/>
      <c r="CC2" s="1"/>
      <c r="CD2" s="1"/>
      <c r="CE2" s="1"/>
      <c r="CF2" s="1"/>
      <c r="CG2" s="1"/>
      <c r="CH2" s="1"/>
      <c r="CI2" s="1"/>
    </row>
    <row r="3" spans="1:89" ht="12.75">
      <c r="A3" s="18"/>
      <c r="B3" s="18"/>
      <c r="C3" s="18"/>
      <c r="D3" s="19"/>
      <c r="E3" s="20"/>
      <c r="F3" s="20"/>
      <c r="G3" s="20"/>
      <c r="H3" s="20"/>
      <c r="I3" s="20"/>
      <c r="J3" s="20"/>
      <c r="K3" s="20"/>
      <c r="L3" s="20"/>
      <c r="M3" s="20"/>
      <c r="N3" s="21"/>
      <c r="O3" s="2"/>
      <c r="P3" s="1"/>
      <c r="Q3" s="1"/>
      <c r="R3" s="115"/>
      <c r="S3" s="115"/>
      <c r="T3" s="115"/>
      <c r="U3" s="1"/>
      <c r="V3" s="1"/>
      <c r="W3" s="1"/>
      <c r="X3" s="1"/>
      <c r="Y3" s="1"/>
      <c r="Z3" s="1"/>
      <c r="AA3" s="1"/>
      <c r="AB3" s="1"/>
      <c r="AC3" s="1"/>
      <c r="AD3" s="1"/>
      <c r="AE3" s="1"/>
      <c r="AF3" s="1"/>
      <c r="AG3" s="1"/>
      <c r="AH3" s="1"/>
      <c r="AI3" s="1"/>
      <c r="AJ3" s="1"/>
      <c r="AK3" s="1"/>
      <c r="AL3" s="1"/>
      <c r="AM3" s="1"/>
      <c r="AN3" s="1"/>
      <c r="AO3" s="1"/>
      <c r="AP3" s="1"/>
      <c r="AQ3" s="1"/>
      <c r="AR3" s="1"/>
      <c r="CA3" s="1"/>
      <c r="CB3" s="1"/>
      <c r="CC3" s="1"/>
      <c r="CD3" s="1"/>
      <c r="CE3" s="1"/>
      <c r="CF3" s="1"/>
      <c r="CG3" s="1"/>
      <c r="CH3" s="1"/>
      <c r="CI3" s="1"/>
    </row>
    <row r="4" spans="1:89" ht="19.5" customHeight="1">
      <c r="A4" s="18"/>
      <c r="B4" s="18"/>
      <c r="C4" s="18"/>
      <c r="D4" s="346" t="s">
        <v>63</v>
      </c>
      <c r="E4" s="312"/>
      <c r="F4" s="312"/>
      <c r="G4" s="312"/>
      <c r="H4" s="312"/>
      <c r="I4" s="312"/>
      <c r="J4" s="312"/>
      <c r="K4" s="312"/>
      <c r="L4" s="312"/>
      <c r="M4" s="312"/>
      <c r="N4" s="313"/>
      <c r="O4" s="22"/>
      <c r="P4" s="23"/>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row>
    <row r="5" spans="1:89" ht="19.5" customHeight="1">
      <c r="A5" s="18"/>
      <c r="B5" s="18"/>
      <c r="C5" s="18"/>
      <c r="D5" s="24"/>
      <c r="E5" s="25"/>
      <c r="F5" s="26" t="s">
        <v>82</v>
      </c>
      <c r="G5" s="27"/>
      <c r="H5" s="27"/>
      <c r="I5" s="27"/>
      <c r="J5" s="27"/>
      <c r="K5" s="27"/>
      <c r="L5" s="27"/>
      <c r="M5" s="27"/>
      <c r="N5" s="28"/>
      <c r="O5" s="22"/>
      <c r="P5" s="23"/>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row>
    <row r="6" spans="1:89" ht="24.75" customHeight="1">
      <c r="A6" s="18"/>
      <c r="B6" s="18"/>
      <c r="C6" s="18"/>
      <c r="D6" s="24"/>
      <c r="E6" s="25"/>
      <c r="F6" s="26" t="s">
        <v>84</v>
      </c>
      <c r="G6" s="27"/>
      <c r="H6" s="27"/>
      <c r="I6" s="27"/>
      <c r="J6" s="27"/>
      <c r="K6" s="27"/>
      <c r="L6" s="27"/>
      <c r="M6" s="27"/>
      <c r="N6" s="28"/>
      <c r="O6" s="22"/>
      <c r="P6" s="23"/>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row>
    <row r="7" spans="1:89" ht="24.75" customHeight="1">
      <c r="A7" s="18"/>
      <c r="B7" s="18"/>
      <c r="C7" s="18"/>
      <c r="D7" s="24"/>
      <c r="E7" s="30"/>
      <c r="F7" s="31"/>
      <c r="G7" s="31"/>
      <c r="H7" s="31"/>
      <c r="I7" s="31"/>
      <c r="J7" s="31"/>
      <c r="K7" s="27"/>
      <c r="L7" s="27"/>
      <c r="M7" s="27"/>
      <c r="N7" s="28"/>
      <c r="O7" s="22"/>
      <c r="P7" s="23"/>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row>
    <row r="8" spans="1:89" ht="18.75" customHeight="1">
      <c r="A8" s="18"/>
      <c r="B8" s="18"/>
      <c r="C8" s="18"/>
      <c r="D8" s="32"/>
      <c r="E8" s="52">
        <v>1</v>
      </c>
      <c r="F8" s="34" t="s">
        <v>85</v>
      </c>
      <c r="G8" s="342" t="s">
        <v>86</v>
      </c>
      <c r="H8" s="303"/>
      <c r="I8" s="303"/>
      <c r="J8" s="303"/>
      <c r="K8" s="35"/>
      <c r="L8" s="27"/>
      <c r="M8" s="27"/>
      <c r="N8" s="36"/>
      <c r="O8" s="22"/>
      <c r="P8" s="23"/>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row>
    <row r="9" spans="1:89" ht="18">
      <c r="A9" s="18"/>
      <c r="B9" s="18"/>
      <c r="C9" s="18"/>
      <c r="D9" s="37"/>
      <c r="E9" s="187"/>
      <c r="F9" s="118"/>
      <c r="G9" s="118"/>
      <c r="H9" s="118"/>
      <c r="I9" s="39"/>
      <c r="J9" s="39"/>
      <c r="K9" s="27"/>
      <c r="L9" s="27"/>
      <c r="M9" s="27"/>
      <c r="N9" s="36"/>
      <c r="O9" s="22"/>
      <c r="P9" s="23"/>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row>
    <row r="10" spans="1:89" ht="18.75" customHeight="1">
      <c r="A10" s="18"/>
      <c r="B10" s="18"/>
      <c r="C10" s="18"/>
      <c r="D10" s="32"/>
      <c r="E10" s="119">
        <v>2</v>
      </c>
      <c r="F10" s="338" t="s">
        <v>38</v>
      </c>
      <c r="G10" s="303"/>
      <c r="H10" s="132">
        <f>+H12</f>
        <v>100</v>
      </c>
      <c r="I10" s="35"/>
      <c r="J10" s="121"/>
      <c r="K10" s="27"/>
      <c r="L10" s="27"/>
      <c r="M10" s="27"/>
      <c r="N10" s="36"/>
      <c r="O10" s="22"/>
      <c r="P10" s="23"/>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row>
    <row r="11" spans="1:89" ht="6" customHeight="1">
      <c r="A11" s="18"/>
      <c r="B11" s="18"/>
      <c r="C11" s="18"/>
      <c r="D11" s="37"/>
      <c r="E11" s="188"/>
      <c r="F11" s="347"/>
      <c r="G11" s="344"/>
      <c r="H11" s="123"/>
      <c r="I11" s="27"/>
      <c r="J11" s="27"/>
      <c r="K11" s="27"/>
      <c r="L11" s="27"/>
      <c r="M11" s="27"/>
      <c r="N11" s="36"/>
      <c r="O11" s="22"/>
      <c r="P11" s="23"/>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6.5" customHeight="1">
      <c r="A12" s="18"/>
      <c r="B12" s="18"/>
      <c r="C12" s="18"/>
      <c r="D12" s="37"/>
      <c r="E12" s="189"/>
      <c r="F12" s="327" t="s">
        <v>87</v>
      </c>
      <c r="G12" s="303"/>
      <c r="H12" s="125">
        <f>SUM(H13:H17)</f>
        <v>100</v>
      </c>
      <c r="I12" s="35"/>
      <c r="J12" s="27"/>
      <c r="K12" s="27"/>
      <c r="L12" s="27"/>
      <c r="M12" s="27"/>
      <c r="N12" s="36"/>
      <c r="O12" s="22"/>
      <c r="P12" s="23"/>
      <c r="Q12" s="1"/>
      <c r="R12" s="1"/>
      <c r="S12" s="1"/>
      <c r="T12" s="1"/>
      <c r="U12" s="126" t="s">
        <v>40</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6.5" customHeight="1">
      <c r="A13" s="18"/>
      <c r="B13" s="18"/>
      <c r="C13" s="18"/>
      <c r="D13" s="37"/>
      <c r="E13" s="190"/>
      <c r="F13" s="337" t="s">
        <v>89</v>
      </c>
      <c r="G13" s="326"/>
      <c r="H13" s="128">
        <v>100</v>
      </c>
      <c r="I13" s="27"/>
      <c r="J13" s="27"/>
      <c r="K13" s="27"/>
      <c r="L13" s="27"/>
      <c r="M13" s="27"/>
      <c r="N13" s="36"/>
      <c r="O13" s="22"/>
      <c r="P13" s="23"/>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row>
    <row r="14" spans="1:89" ht="16.5" customHeight="1">
      <c r="A14" s="18"/>
      <c r="B14" s="18"/>
      <c r="C14" s="18"/>
      <c r="D14" s="37"/>
      <c r="E14" s="190"/>
      <c r="F14" s="336" t="s">
        <v>90</v>
      </c>
      <c r="G14" s="318"/>
      <c r="H14" s="129"/>
      <c r="I14" s="27"/>
      <c r="J14" s="27"/>
      <c r="K14" s="27"/>
      <c r="L14" s="27"/>
      <c r="M14" s="27"/>
      <c r="N14" s="36"/>
      <c r="O14" s="22"/>
      <c r="P14" s="23"/>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row>
    <row r="15" spans="1:89" ht="16.5" customHeight="1">
      <c r="A15" s="18"/>
      <c r="B15" s="18"/>
      <c r="C15" s="18"/>
      <c r="D15" s="37"/>
      <c r="E15" s="190"/>
      <c r="F15" s="336" t="s">
        <v>91</v>
      </c>
      <c r="G15" s="318"/>
      <c r="H15" s="129"/>
      <c r="I15" s="27"/>
      <c r="J15" s="27"/>
      <c r="K15" s="27"/>
      <c r="L15" s="27"/>
      <c r="M15" s="27"/>
      <c r="N15" s="36"/>
      <c r="O15" s="22"/>
      <c r="P15" s="23"/>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row>
    <row r="16" spans="1:89" ht="16.5" customHeight="1">
      <c r="A16" s="18"/>
      <c r="B16" s="18"/>
      <c r="C16" s="18"/>
      <c r="D16" s="37"/>
      <c r="E16" s="190"/>
      <c r="F16" s="336" t="s">
        <v>92</v>
      </c>
      <c r="G16" s="318"/>
      <c r="H16" s="129"/>
      <c r="I16" s="27"/>
      <c r="J16" s="27"/>
      <c r="K16" s="27"/>
      <c r="L16" s="27"/>
      <c r="M16" s="27"/>
      <c r="N16" s="36"/>
      <c r="O16" s="22"/>
      <c r="P16" s="23"/>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row>
    <row r="17" spans="1:89" ht="16.5" customHeight="1">
      <c r="A17" s="18"/>
      <c r="B17" s="18"/>
      <c r="C17" s="18"/>
      <c r="D17" s="37"/>
      <c r="E17" s="190"/>
      <c r="F17" s="336"/>
      <c r="G17" s="318"/>
      <c r="H17" s="129"/>
      <c r="I17" s="27"/>
      <c r="J17" s="27"/>
      <c r="K17" s="27"/>
      <c r="L17" s="27"/>
      <c r="M17" s="27"/>
      <c r="N17" s="36"/>
      <c r="O17" s="22"/>
      <c r="P17" s="23"/>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row>
    <row r="18" spans="1:89" ht="19.5" customHeight="1">
      <c r="A18" s="18"/>
      <c r="B18" s="18"/>
      <c r="C18" s="18"/>
      <c r="D18" s="37"/>
      <c r="E18" s="192"/>
      <c r="F18" s="131"/>
      <c r="G18" s="131"/>
      <c r="H18" s="131"/>
      <c r="I18" s="27"/>
      <c r="J18" s="27"/>
      <c r="K18" s="27"/>
      <c r="L18" s="27"/>
      <c r="M18" s="27"/>
      <c r="N18" s="36"/>
      <c r="O18" s="22"/>
      <c r="P18" s="23"/>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row>
    <row r="19" spans="1:89" ht="18.75" customHeight="1">
      <c r="A19" s="18"/>
      <c r="B19" s="18"/>
      <c r="C19" s="18"/>
      <c r="D19" s="32"/>
      <c r="E19" s="119">
        <v>3</v>
      </c>
      <c r="F19" s="338" t="s">
        <v>43</v>
      </c>
      <c r="G19" s="303"/>
      <c r="H19" s="193">
        <f>+H23</f>
        <v>0</v>
      </c>
      <c r="I19" s="35"/>
      <c r="J19" s="27"/>
      <c r="K19" s="27"/>
      <c r="L19" s="27"/>
      <c r="M19" s="27"/>
      <c r="N19" s="36"/>
      <c r="O19" s="22"/>
      <c r="P19" s="23"/>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row>
    <row r="20" spans="1:89" ht="4.5" customHeight="1">
      <c r="A20" s="18"/>
      <c r="B20" s="18"/>
      <c r="C20" s="18"/>
      <c r="D20" s="37"/>
      <c r="E20" s="194"/>
      <c r="F20" s="195"/>
      <c r="G20" s="195"/>
      <c r="H20" s="196"/>
      <c r="I20" s="27"/>
      <c r="J20" s="27"/>
      <c r="K20" s="27"/>
      <c r="L20" s="27"/>
      <c r="M20" s="27"/>
      <c r="N20" s="36"/>
      <c r="O20" s="22"/>
      <c r="P20" s="23"/>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row>
    <row r="21" spans="1:89" ht="16.5" customHeight="1">
      <c r="A21" s="18"/>
      <c r="B21" s="18"/>
      <c r="C21" s="18"/>
      <c r="D21" s="32"/>
      <c r="E21" s="136" t="s">
        <v>44</v>
      </c>
      <c r="F21" s="327" t="s">
        <v>93</v>
      </c>
      <c r="G21" s="303"/>
      <c r="H21" s="197"/>
      <c r="I21" s="138">
        <f>IF(H21=0,SANDBOX!D41,0)</f>
        <v>0</v>
      </c>
      <c r="J21" s="27"/>
      <c r="K21" s="27"/>
      <c r="L21" s="27"/>
      <c r="M21" s="27"/>
      <c r="N21" s="36"/>
      <c r="O21" s="22"/>
      <c r="P21" s="23"/>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row>
    <row r="22" spans="1:89" ht="4.5" customHeight="1">
      <c r="A22" s="18"/>
      <c r="B22" s="18"/>
      <c r="C22" s="18"/>
      <c r="D22" s="37"/>
      <c r="E22" s="194"/>
      <c r="F22" s="195"/>
      <c r="G22" s="195"/>
      <c r="H22" s="196"/>
      <c r="I22" s="27"/>
      <c r="J22" s="27"/>
      <c r="K22" s="27"/>
      <c r="L22" s="27"/>
      <c r="M22" s="27"/>
      <c r="N22" s="36"/>
      <c r="O22" s="22"/>
      <c r="P22" s="23"/>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row>
    <row r="23" spans="1:89" ht="16.5" customHeight="1">
      <c r="A23" s="18"/>
      <c r="B23" s="18"/>
      <c r="C23" s="18"/>
      <c r="D23" s="32"/>
      <c r="E23" s="136" t="s">
        <v>46</v>
      </c>
      <c r="F23" s="327" t="s">
        <v>94</v>
      </c>
      <c r="G23" s="303"/>
      <c r="H23" s="202">
        <f>SUM(H24:H28)</f>
        <v>0</v>
      </c>
      <c r="I23" s="35"/>
      <c r="J23" s="27"/>
      <c r="K23" s="27"/>
      <c r="L23" s="27"/>
      <c r="M23" s="27"/>
      <c r="N23" s="36"/>
      <c r="O23" s="22"/>
      <c r="P23" s="23"/>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row>
    <row r="24" spans="1:89" ht="16.5" customHeight="1">
      <c r="A24" s="18"/>
      <c r="B24" s="18"/>
      <c r="C24" s="18"/>
      <c r="D24" s="37"/>
      <c r="E24" s="188"/>
      <c r="F24" s="337" t="s">
        <v>48</v>
      </c>
      <c r="G24" s="326"/>
      <c r="H24" s="203"/>
      <c r="I24" s="27"/>
      <c r="J24" s="27"/>
      <c r="K24" s="27"/>
      <c r="L24" s="27"/>
      <c r="M24" s="27"/>
      <c r="N24" s="36"/>
      <c r="O24" s="22"/>
      <c r="P24" s="23"/>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row>
    <row r="25" spans="1:89" ht="16.5" customHeight="1">
      <c r="A25" s="18"/>
      <c r="B25" s="18"/>
      <c r="C25" s="18"/>
      <c r="D25" s="37"/>
      <c r="E25" s="190"/>
      <c r="F25" s="336" t="s">
        <v>95</v>
      </c>
      <c r="G25" s="318"/>
      <c r="H25" s="204"/>
      <c r="I25" s="27"/>
      <c r="J25" s="27"/>
      <c r="K25" s="27"/>
      <c r="L25" s="27"/>
      <c r="M25" s="27"/>
      <c r="N25" s="36"/>
      <c r="O25" s="22"/>
      <c r="P25" s="23"/>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row>
    <row r="26" spans="1:89" ht="16.5" customHeight="1">
      <c r="A26" s="18"/>
      <c r="B26" s="18"/>
      <c r="C26" s="18"/>
      <c r="D26" s="37"/>
      <c r="E26" s="190"/>
      <c r="F26" s="336" t="s">
        <v>96</v>
      </c>
      <c r="G26" s="318"/>
      <c r="H26" s="204"/>
      <c r="I26" s="27"/>
      <c r="J26" s="27"/>
      <c r="K26" s="27"/>
      <c r="L26" s="27"/>
      <c r="M26" s="27"/>
      <c r="N26" s="36"/>
      <c r="O26" s="22"/>
      <c r="P26" s="23"/>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row>
    <row r="27" spans="1:89" ht="16.5" customHeight="1">
      <c r="A27" s="18"/>
      <c r="B27" s="18"/>
      <c r="C27" s="18"/>
      <c r="D27" s="37"/>
      <c r="E27" s="190"/>
      <c r="F27" s="336"/>
      <c r="G27" s="318"/>
      <c r="H27" s="204"/>
      <c r="I27" s="27"/>
      <c r="J27" s="27"/>
      <c r="K27" s="27"/>
      <c r="L27" s="27"/>
      <c r="M27" s="27"/>
      <c r="N27" s="36"/>
      <c r="O27" s="22"/>
      <c r="P27" s="23"/>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row>
    <row r="28" spans="1:89" ht="16.5" customHeight="1">
      <c r="A28" s="18"/>
      <c r="B28" s="18"/>
      <c r="C28" s="18"/>
      <c r="D28" s="37"/>
      <c r="E28" s="190"/>
      <c r="F28" s="336"/>
      <c r="G28" s="318"/>
      <c r="H28" s="204"/>
      <c r="I28" s="27"/>
      <c r="J28" s="27"/>
      <c r="K28" s="27"/>
      <c r="L28" s="27"/>
      <c r="M28" s="27"/>
      <c r="N28" s="36"/>
      <c r="O28" s="22"/>
      <c r="P28" s="23"/>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row>
    <row r="29" spans="1:89" ht="19.5" customHeight="1">
      <c r="A29" s="18"/>
      <c r="B29" s="18"/>
      <c r="C29" s="18"/>
      <c r="D29" s="37"/>
      <c r="E29" s="205"/>
      <c r="F29" s="31"/>
      <c r="G29" s="31"/>
      <c r="H29" s="31"/>
      <c r="I29" s="27"/>
      <c r="J29" s="27"/>
      <c r="K29" s="27"/>
      <c r="L29" s="27"/>
      <c r="M29" s="27"/>
      <c r="N29" s="36"/>
      <c r="O29" s="22"/>
      <c r="P29" s="23"/>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row>
    <row r="30" spans="1:89" ht="18.75" customHeight="1">
      <c r="A30" s="18"/>
      <c r="B30" s="18"/>
      <c r="C30" s="18"/>
      <c r="D30" s="32"/>
      <c r="E30" s="119">
        <v>4</v>
      </c>
      <c r="F30" s="338" t="s">
        <v>51</v>
      </c>
      <c r="G30" s="303"/>
      <c r="H30" s="139">
        <f>+H32</f>
        <v>0.02</v>
      </c>
      <c r="I30" s="35"/>
      <c r="J30" s="27"/>
      <c r="K30" s="27"/>
      <c r="L30" s="27"/>
      <c r="M30" s="27"/>
      <c r="N30" s="36"/>
      <c r="O30" s="22"/>
      <c r="P30" s="23"/>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row>
    <row r="31" spans="1:89" ht="4.5" customHeight="1">
      <c r="A31" s="18"/>
      <c r="B31" s="18"/>
      <c r="C31" s="18"/>
      <c r="D31" s="37"/>
      <c r="E31" s="189"/>
      <c r="F31" s="206"/>
      <c r="G31" s="206"/>
      <c r="H31" s="118"/>
      <c r="I31" s="27"/>
      <c r="J31" s="27"/>
      <c r="K31" s="27"/>
      <c r="L31" s="27"/>
      <c r="M31" s="27"/>
      <c r="N31" s="36"/>
      <c r="O31" s="22"/>
      <c r="P31" s="23"/>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row>
    <row r="32" spans="1:89" ht="15.75" customHeight="1">
      <c r="A32" s="18"/>
      <c r="B32" s="18"/>
      <c r="C32" s="18"/>
      <c r="D32" s="37"/>
      <c r="E32" s="190"/>
      <c r="F32" s="327" t="s">
        <v>52</v>
      </c>
      <c r="G32" s="303"/>
      <c r="H32" s="140">
        <f>SUM(H33:H34)</f>
        <v>0.02</v>
      </c>
      <c r="I32" s="35"/>
      <c r="J32" s="27"/>
      <c r="K32" s="27"/>
      <c r="L32" s="27"/>
      <c r="M32" s="27"/>
      <c r="N32" s="36"/>
      <c r="O32" s="22"/>
      <c r="P32" s="23"/>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row>
    <row r="33" spans="1:89" ht="18">
      <c r="A33" s="18"/>
      <c r="B33" s="18"/>
      <c r="C33" s="18"/>
      <c r="D33" s="37"/>
      <c r="E33" s="207"/>
      <c r="F33" s="337" t="s">
        <v>55</v>
      </c>
      <c r="G33" s="326"/>
      <c r="H33" s="208">
        <v>0.02</v>
      </c>
      <c r="I33" s="27"/>
      <c r="J33" s="27"/>
      <c r="K33" s="27"/>
      <c r="L33" s="27"/>
      <c r="M33" s="27"/>
      <c r="N33" s="36"/>
      <c r="O33" s="22"/>
      <c r="P33" s="23"/>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row>
    <row r="34" spans="1:89" ht="18">
      <c r="A34" s="18"/>
      <c r="B34" s="18"/>
      <c r="C34" s="18"/>
      <c r="D34" s="37"/>
      <c r="E34" s="190"/>
      <c r="F34" s="336"/>
      <c r="G34" s="318"/>
      <c r="H34" s="209"/>
      <c r="I34" s="27"/>
      <c r="J34" s="27"/>
      <c r="K34" s="27"/>
      <c r="L34" s="27"/>
      <c r="M34" s="27"/>
      <c r="N34" s="36"/>
      <c r="O34" s="22"/>
      <c r="P34" s="23"/>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row>
    <row r="35" spans="1:89" ht="19.5" customHeight="1">
      <c r="A35" s="18"/>
      <c r="B35" s="18"/>
      <c r="C35" s="18"/>
      <c r="D35" s="37"/>
      <c r="E35" s="205"/>
      <c r="F35" s="31"/>
      <c r="G35" s="31"/>
      <c r="H35" s="31"/>
      <c r="I35" s="27"/>
      <c r="J35" s="27"/>
      <c r="K35" s="27"/>
      <c r="L35" s="27"/>
      <c r="M35" s="27"/>
      <c r="N35" s="36"/>
      <c r="O35" s="22"/>
      <c r="P35" s="23"/>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row>
    <row r="36" spans="1:89" ht="18.75" customHeight="1">
      <c r="A36" s="18"/>
      <c r="B36" s="18"/>
      <c r="C36" s="18"/>
      <c r="D36" s="32"/>
      <c r="E36" s="119">
        <v>5</v>
      </c>
      <c r="F36" s="338" t="s">
        <v>58</v>
      </c>
      <c r="G36" s="303"/>
      <c r="H36" s="153">
        <v>0.25</v>
      </c>
      <c r="I36" s="35"/>
      <c r="J36" s="27"/>
      <c r="K36" s="27"/>
      <c r="L36" s="27"/>
      <c r="M36" s="27"/>
      <c r="N36" s="36"/>
      <c r="O36" s="22"/>
      <c r="P36" s="23"/>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row>
    <row r="37" spans="1:89" ht="18">
      <c r="A37" s="18"/>
      <c r="B37" s="18"/>
      <c r="C37" s="18"/>
      <c r="D37" s="37"/>
      <c r="E37" s="210"/>
      <c r="F37" s="335" t="s">
        <v>59</v>
      </c>
      <c r="G37" s="332"/>
      <c r="H37" s="316"/>
      <c r="I37" s="27"/>
      <c r="J37" s="27"/>
      <c r="K37" s="27"/>
      <c r="L37" s="27"/>
      <c r="M37" s="27"/>
      <c r="N37" s="36"/>
      <c r="O37" s="22"/>
      <c r="P37" s="23"/>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row>
    <row r="38" spans="1:89" ht="34.5" customHeight="1">
      <c r="A38" s="18"/>
      <c r="B38" s="18"/>
      <c r="C38" s="18"/>
      <c r="D38" s="37"/>
      <c r="E38" s="211"/>
      <c r="F38" s="212"/>
      <c r="G38" s="212"/>
      <c r="H38" s="212"/>
      <c r="I38" s="27"/>
      <c r="J38" s="27"/>
      <c r="K38" s="27"/>
      <c r="L38" s="27"/>
      <c r="M38" s="27"/>
      <c r="N38" s="36"/>
      <c r="O38" s="22"/>
      <c r="P38" s="23"/>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row>
    <row r="39" spans="1:89" ht="34.5" customHeight="1">
      <c r="A39" s="18"/>
      <c r="B39" s="18"/>
      <c r="C39" s="18"/>
      <c r="D39" s="37"/>
      <c r="E39" s="205"/>
      <c r="F39" s="155"/>
      <c r="G39" s="155"/>
      <c r="H39" s="31"/>
      <c r="I39" s="27"/>
      <c r="J39" s="27"/>
      <c r="K39" s="27"/>
      <c r="L39" s="27"/>
      <c r="M39" s="27"/>
      <c r="N39" s="36"/>
      <c r="O39" s="22"/>
      <c r="P39" s="23"/>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row>
    <row r="40" spans="1:89" ht="18.75" customHeight="1">
      <c r="A40" s="18"/>
      <c r="B40" s="18"/>
      <c r="C40" s="18"/>
      <c r="D40" s="32"/>
      <c r="E40" s="52">
        <v>6</v>
      </c>
      <c r="F40" s="340" t="s">
        <v>18</v>
      </c>
      <c r="G40" s="303"/>
      <c r="H40" s="213">
        <f>SANDBOX!$E$36</f>
        <v>136.98630136986304</v>
      </c>
      <c r="I40" s="35"/>
      <c r="J40" s="27"/>
      <c r="K40" s="27"/>
      <c r="L40" s="27"/>
      <c r="M40" s="27"/>
      <c r="N40" s="36"/>
      <c r="O40" s="22"/>
      <c r="P40" s="23"/>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row>
    <row r="41" spans="1:89" ht="9.75" customHeight="1">
      <c r="A41" s="18"/>
      <c r="B41" s="18"/>
      <c r="C41" s="18"/>
      <c r="D41" s="37"/>
      <c r="E41" s="38"/>
      <c r="F41" s="331"/>
      <c r="G41" s="332"/>
      <c r="H41" s="316"/>
      <c r="I41" s="27"/>
      <c r="J41" s="27"/>
      <c r="K41" s="27"/>
      <c r="L41" s="27"/>
      <c r="M41" s="27"/>
      <c r="N41" s="36"/>
      <c r="O41" s="22"/>
      <c r="P41" s="23"/>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row>
    <row r="42" spans="1:89" ht="18">
      <c r="A42" s="18"/>
      <c r="B42" s="18"/>
      <c r="C42" s="18"/>
      <c r="D42" s="37"/>
      <c r="E42" s="25"/>
      <c r="F42" s="330" t="s">
        <v>22</v>
      </c>
      <c r="G42" s="318"/>
      <c r="H42" s="159">
        <f>ROUNDUP(SANDBOX!E36,0)</f>
        <v>137</v>
      </c>
      <c r="I42" s="80"/>
      <c r="J42" s="27"/>
      <c r="K42" s="27"/>
      <c r="L42" s="27"/>
      <c r="M42" s="27"/>
      <c r="N42" s="36"/>
      <c r="O42" s="22"/>
      <c r="P42" s="23"/>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row>
    <row r="43" spans="1:89" ht="18">
      <c r="A43" s="18"/>
      <c r="B43" s="18"/>
      <c r="C43" s="18"/>
      <c r="D43" s="37"/>
      <c r="E43" s="25"/>
      <c r="F43" s="330" t="s">
        <v>26</v>
      </c>
      <c r="G43" s="318"/>
      <c r="H43" s="159">
        <f>ROUNDDOWN(SANDBOX!E36,0)</f>
        <v>136</v>
      </c>
      <c r="I43" s="80"/>
      <c r="J43" s="27"/>
      <c r="K43" s="27"/>
      <c r="L43" s="27"/>
      <c r="M43" s="27"/>
      <c r="N43" s="36"/>
      <c r="O43" s="22"/>
      <c r="P43" s="23"/>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row>
    <row r="44" spans="1:89" ht="18">
      <c r="A44" s="18"/>
      <c r="B44" s="18"/>
      <c r="C44" s="18"/>
      <c r="D44" s="37"/>
      <c r="E44" s="25"/>
      <c r="F44" s="80"/>
      <c r="G44" s="121"/>
      <c r="H44" s="80"/>
      <c r="I44" s="80"/>
      <c r="J44" s="27"/>
      <c r="K44" s="27"/>
      <c r="L44" s="27"/>
      <c r="M44" s="27"/>
      <c r="N44" s="36"/>
      <c r="O44" s="22"/>
      <c r="P44" s="23"/>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row>
    <row r="45" spans="1:89" ht="18">
      <c r="A45" s="18"/>
      <c r="B45" s="18"/>
      <c r="C45" s="18"/>
      <c r="D45" s="37"/>
      <c r="E45" s="25"/>
      <c r="F45" s="333" t="s">
        <v>27</v>
      </c>
      <c r="G45" s="334"/>
      <c r="H45" s="318"/>
      <c r="I45" s="86" t="s">
        <v>28</v>
      </c>
      <c r="J45" s="27"/>
      <c r="K45" s="27"/>
      <c r="L45" s="27"/>
      <c r="M45" s="27"/>
      <c r="N45" s="36"/>
      <c r="O45" s="22"/>
      <c r="P45" s="23"/>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row>
    <row r="46" spans="1:89" ht="5.25" customHeight="1">
      <c r="A46" s="18"/>
      <c r="B46" s="18"/>
      <c r="C46" s="18"/>
      <c r="D46" s="37"/>
      <c r="E46" s="25"/>
      <c r="F46" s="80"/>
      <c r="G46" s="121"/>
      <c r="H46" s="80"/>
      <c r="I46" s="214"/>
      <c r="J46" s="27"/>
      <c r="K46" s="27"/>
      <c r="L46" s="27"/>
      <c r="M46" s="27"/>
      <c r="N46" s="36"/>
      <c r="O46" s="22"/>
      <c r="P46" s="23"/>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89" ht="18">
      <c r="A47" s="18"/>
      <c r="B47" s="18"/>
      <c r="C47" s="18"/>
      <c r="D47" s="37"/>
      <c r="E47" s="25"/>
      <c r="F47" s="339" t="s">
        <v>88</v>
      </c>
      <c r="G47" s="318"/>
      <c r="H47" s="191">
        <f>IF(SANDBOX!E36=0,0,SANDBOX!$E$36-(SANDBOX!$D$38+SANDBOX!E36*H32))</f>
        <v>34.246575342465775</v>
      </c>
      <c r="I47" s="89">
        <f>IF(SANDBOX!E$36=0,0,H47/SANDBOX!E$36)</f>
        <v>0.25000000000000011</v>
      </c>
      <c r="J47" s="27"/>
      <c r="K47" s="27"/>
      <c r="L47" s="27"/>
      <c r="M47" s="27"/>
      <c r="N47" s="36"/>
      <c r="O47" s="22"/>
      <c r="P47" s="23"/>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89" ht="18">
      <c r="A48" s="18"/>
      <c r="B48" s="18"/>
      <c r="C48" s="18"/>
      <c r="D48" s="37"/>
      <c r="E48" s="25"/>
      <c r="F48" s="339" t="s">
        <v>22</v>
      </c>
      <c r="G48" s="318"/>
      <c r="H48" s="191">
        <f>IF(SANDBOX!E36=0,0,$H$42-(SANDBOX!$D$38+H42*H32))</f>
        <v>34.260000000000005</v>
      </c>
      <c r="I48" s="89">
        <f>IF(SANDBOX!E$36=0,0,H48/SANDBOX!E$36)</f>
        <v>0.25009799999999999</v>
      </c>
      <c r="J48" s="27"/>
      <c r="K48" s="27"/>
      <c r="L48" s="27"/>
      <c r="M48" s="27"/>
      <c r="N48" s="36"/>
      <c r="O48" s="22"/>
      <c r="P48" s="23"/>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1:89" ht="18">
      <c r="A49" s="18"/>
      <c r="B49" s="18"/>
      <c r="C49" s="18"/>
      <c r="D49" s="37"/>
      <c r="E49" s="25"/>
      <c r="F49" s="339" t="s">
        <v>26</v>
      </c>
      <c r="G49" s="318"/>
      <c r="H49" s="191">
        <f>IF(SANDBOX!E36=0,0,$H$43-(SANDBOX!$D$38+H43*H32))</f>
        <v>33.28</v>
      </c>
      <c r="I49" s="215">
        <f>IF(SANDBOX!E$36=0,0,H49/SANDBOX!E$36)</f>
        <v>0.24294399999999997</v>
      </c>
      <c r="J49" s="27"/>
      <c r="K49" s="27"/>
      <c r="L49" s="27"/>
      <c r="M49" s="27"/>
      <c r="N49" s="36"/>
      <c r="O49" s="22"/>
      <c r="P49" s="23"/>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89" ht="18" customHeight="1">
      <c r="A50" s="18"/>
      <c r="B50" s="18"/>
      <c r="C50" s="18"/>
      <c r="D50" s="90"/>
      <c r="E50" s="91"/>
      <c r="F50" s="92"/>
      <c r="G50" s="92"/>
      <c r="H50" s="92"/>
      <c r="I50" s="92"/>
      <c r="J50" s="92"/>
      <c r="K50" s="92"/>
      <c r="L50" s="92"/>
      <c r="M50" s="92"/>
      <c r="N50" s="93"/>
      <c r="O50" s="22"/>
      <c r="P50" s="23"/>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row>
    <row r="51" spans="1:89" ht="18" customHeight="1">
      <c r="A51" s="18"/>
      <c r="B51" s="18"/>
      <c r="C51" s="18"/>
      <c r="D51" s="94"/>
      <c r="E51" s="94"/>
      <c r="F51" s="95"/>
      <c r="G51" s="95"/>
      <c r="H51" s="95"/>
      <c r="I51" s="95"/>
      <c r="J51" s="95"/>
      <c r="K51" s="95"/>
      <c r="L51" s="95"/>
      <c r="M51" s="95"/>
      <c r="N51" s="95"/>
      <c r="O51" s="22"/>
      <c r="P51" s="23"/>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89" ht="18">
      <c r="A52" s="18"/>
      <c r="B52" s="18"/>
      <c r="C52" s="18"/>
      <c r="D52" s="98"/>
      <c r="E52" s="98"/>
      <c r="F52" s="22"/>
      <c r="G52" s="22"/>
      <c r="H52" s="22"/>
      <c r="I52" s="22"/>
      <c r="J52" s="22"/>
      <c r="K52" s="22"/>
      <c r="L52" s="22"/>
      <c r="M52" s="22"/>
      <c r="N52" s="22"/>
      <c r="O52" s="22"/>
      <c r="P52" s="23"/>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89" ht="18">
      <c r="A53" s="18"/>
      <c r="B53" s="18"/>
      <c r="C53" s="18"/>
      <c r="D53" s="98"/>
      <c r="E53" s="98"/>
      <c r="F53" s="22"/>
      <c r="G53" s="22"/>
      <c r="H53" s="22"/>
      <c r="I53" s="22"/>
      <c r="J53" s="22"/>
      <c r="K53" s="22"/>
      <c r="L53" s="22"/>
      <c r="M53" s="22"/>
      <c r="N53" s="22"/>
      <c r="O53" s="22"/>
      <c r="P53" s="23"/>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89" ht="18">
      <c r="A54" s="18"/>
      <c r="B54" s="18"/>
      <c r="C54" s="18"/>
      <c r="D54" s="98"/>
      <c r="E54" s="98"/>
      <c r="F54" s="22"/>
      <c r="G54" s="22"/>
      <c r="H54" s="22"/>
      <c r="I54" s="22"/>
      <c r="J54" s="22"/>
      <c r="K54" s="22"/>
      <c r="L54" s="22"/>
      <c r="M54" s="22"/>
      <c r="N54" s="22"/>
      <c r="O54" s="22"/>
      <c r="P54" s="23"/>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89" ht="18">
      <c r="A55" s="18"/>
      <c r="B55" s="18"/>
      <c r="C55" s="18"/>
      <c r="D55" s="98"/>
      <c r="E55" s="98"/>
      <c r="F55" s="22"/>
      <c r="G55" s="22"/>
      <c r="H55" s="22"/>
      <c r="I55" s="22"/>
      <c r="J55" s="22"/>
      <c r="K55" s="22"/>
      <c r="L55" s="22"/>
      <c r="M55" s="22"/>
      <c r="N55" s="22"/>
      <c r="O55" s="22"/>
      <c r="P55" s="23"/>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89" ht="18">
      <c r="A56" s="18"/>
      <c r="B56" s="18"/>
      <c r="C56" s="18"/>
      <c r="D56" s="98"/>
      <c r="E56" s="98"/>
      <c r="F56" s="22"/>
      <c r="G56" s="22"/>
      <c r="H56" s="22"/>
      <c r="I56" s="22"/>
      <c r="J56" s="22"/>
      <c r="K56" s="22"/>
      <c r="L56" s="22"/>
      <c r="M56" s="22"/>
      <c r="N56" s="22"/>
      <c r="O56" s="22"/>
      <c r="P56" s="23"/>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row r="57" spans="1:89" ht="18">
      <c r="A57" s="99"/>
      <c r="B57" s="99"/>
      <c r="C57" s="99"/>
      <c r="D57" s="100"/>
      <c r="E57" s="100"/>
      <c r="F57" s="23"/>
      <c r="G57" s="23"/>
      <c r="H57" s="23"/>
      <c r="I57" s="23"/>
      <c r="J57" s="23"/>
      <c r="K57" s="23"/>
      <c r="L57" s="23"/>
      <c r="M57" s="23"/>
      <c r="N57" s="23"/>
      <c r="O57" s="23"/>
      <c r="P57" s="23"/>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row r="58" spans="1:89" ht="18">
      <c r="A58" s="99"/>
      <c r="B58" s="99"/>
      <c r="C58" s="99"/>
      <c r="D58" s="100"/>
      <c r="E58" s="100"/>
      <c r="F58" s="23"/>
      <c r="G58" s="23"/>
      <c r="H58" s="23"/>
      <c r="I58" s="23"/>
      <c r="J58" s="23"/>
      <c r="K58" s="23"/>
      <c r="L58" s="23"/>
      <c r="M58" s="23"/>
      <c r="N58" s="23"/>
      <c r="O58" s="23"/>
      <c r="P58" s="23"/>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row>
    <row r="59" spans="1:89" ht="18">
      <c r="A59" s="99"/>
      <c r="B59" s="99"/>
      <c r="C59" s="99"/>
      <c r="D59" s="100"/>
      <c r="E59" s="100"/>
      <c r="F59" s="23"/>
      <c r="G59" s="23"/>
      <c r="H59" s="23"/>
      <c r="I59" s="23"/>
      <c r="J59" s="23"/>
      <c r="K59" s="23"/>
      <c r="L59" s="23"/>
      <c r="M59" s="23"/>
      <c r="N59" s="23"/>
      <c r="O59" s="23"/>
      <c r="P59" s="23"/>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row>
    <row r="60" spans="1:89" ht="18">
      <c r="A60" s="99"/>
      <c r="B60" s="99"/>
      <c r="C60" s="99"/>
      <c r="D60" s="100"/>
      <c r="E60" s="100"/>
      <c r="F60" s="23"/>
      <c r="G60" s="23"/>
      <c r="H60" s="23"/>
      <c r="I60" s="23"/>
      <c r="J60" s="23"/>
      <c r="K60" s="23"/>
      <c r="L60" s="23"/>
      <c r="M60" s="23"/>
      <c r="N60" s="23"/>
      <c r="O60" s="23"/>
      <c r="P60" s="23"/>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row>
    <row r="61" spans="1:89" ht="18">
      <c r="A61" s="99"/>
      <c r="B61" s="99"/>
      <c r="C61" s="99"/>
      <c r="D61" s="100"/>
      <c r="E61" s="100"/>
      <c r="F61" s="23"/>
      <c r="G61" s="23"/>
      <c r="H61" s="23"/>
      <c r="I61" s="23"/>
      <c r="J61" s="23"/>
      <c r="K61" s="23"/>
      <c r="L61" s="23"/>
      <c r="M61" s="23"/>
      <c r="N61" s="23"/>
      <c r="O61" s="23"/>
      <c r="P61" s="23"/>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row>
    <row r="62" spans="1:89" ht="18">
      <c r="A62" s="99"/>
      <c r="B62" s="99"/>
      <c r="C62" s="99"/>
      <c r="D62" s="100"/>
      <c r="E62" s="100"/>
      <c r="F62" s="23"/>
      <c r="G62" s="23"/>
      <c r="H62" s="23"/>
      <c r="I62" s="23"/>
      <c r="J62" s="23"/>
      <c r="K62" s="23"/>
      <c r="L62" s="23"/>
      <c r="M62" s="23"/>
      <c r="N62" s="23"/>
      <c r="O62" s="23"/>
      <c r="P62" s="23"/>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row>
    <row r="63" spans="1:89" ht="18">
      <c r="A63" s="99"/>
      <c r="B63" s="99"/>
      <c r="C63" s="99"/>
      <c r="D63" s="100"/>
      <c r="E63" s="100"/>
      <c r="F63" s="23"/>
      <c r="G63" s="23"/>
      <c r="H63" s="23"/>
      <c r="I63" s="23"/>
      <c r="J63" s="23"/>
      <c r="K63" s="23"/>
      <c r="L63" s="23"/>
      <c r="M63" s="23"/>
      <c r="N63" s="23"/>
      <c r="O63" s="23"/>
      <c r="P63" s="23"/>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row>
    <row r="64" spans="1:89" ht="18">
      <c r="A64" s="99"/>
      <c r="B64" s="99"/>
      <c r="C64" s="99"/>
      <c r="D64" s="100"/>
      <c r="E64" s="100"/>
      <c r="F64" s="23"/>
      <c r="G64" s="23"/>
      <c r="H64" s="23"/>
      <c r="I64" s="23"/>
      <c r="J64" s="23"/>
      <c r="K64" s="23"/>
      <c r="L64" s="23"/>
      <c r="M64" s="23"/>
      <c r="N64" s="23"/>
      <c r="O64" s="23"/>
      <c r="P64" s="23"/>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row>
    <row r="65" spans="1:89" ht="18">
      <c r="A65" s="99"/>
      <c r="B65" s="99"/>
      <c r="C65" s="99"/>
      <c r="D65" s="100"/>
      <c r="E65" s="100"/>
      <c r="F65" s="23"/>
      <c r="G65" s="23"/>
      <c r="H65" s="23"/>
      <c r="I65" s="23"/>
      <c r="J65" s="23"/>
      <c r="K65" s="23"/>
      <c r="L65" s="23"/>
      <c r="M65" s="23"/>
      <c r="N65" s="23"/>
      <c r="O65" s="23"/>
      <c r="P65" s="23"/>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row>
    <row r="66" spans="1:89" ht="18">
      <c r="A66" s="99"/>
      <c r="B66" s="99"/>
      <c r="C66" s="99"/>
      <c r="D66" s="100"/>
      <c r="E66" s="100"/>
      <c r="F66" s="23"/>
      <c r="G66" s="23"/>
      <c r="H66" s="23"/>
      <c r="I66" s="23"/>
      <c r="J66" s="23"/>
      <c r="K66" s="23"/>
      <c r="L66" s="23"/>
      <c r="M66" s="23"/>
      <c r="N66" s="23"/>
      <c r="O66" s="23"/>
      <c r="P66" s="23"/>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row>
    <row r="67" spans="1:89" ht="18">
      <c r="A67" s="99"/>
      <c r="B67" s="99"/>
      <c r="C67" s="99"/>
      <c r="D67" s="100"/>
      <c r="E67" s="100"/>
      <c r="F67" s="23"/>
      <c r="G67" s="23"/>
      <c r="H67" s="23"/>
      <c r="I67" s="23"/>
      <c r="J67" s="23"/>
      <c r="K67" s="23"/>
      <c r="L67" s="23"/>
      <c r="M67" s="23"/>
      <c r="N67" s="23"/>
      <c r="O67" s="23"/>
      <c r="P67" s="23"/>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row>
    <row r="68" spans="1:89" ht="18">
      <c r="A68" s="99"/>
      <c r="B68" s="99"/>
      <c r="C68" s="99"/>
      <c r="D68" s="100"/>
      <c r="E68" s="100"/>
      <c r="F68" s="23"/>
      <c r="G68" s="23"/>
      <c r="H68" s="23"/>
      <c r="I68" s="23"/>
      <c r="J68" s="23"/>
      <c r="K68" s="23"/>
      <c r="L68" s="23"/>
      <c r="M68" s="23"/>
      <c r="N68" s="23"/>
      <c r="O68" s="23"/>
      <c r="P68" s="23"/>
      <c r="Q68" s="1"/>
      <c r="R68" s="1"/>
      <c r="S68" s="1"/>
      <c r="T68" s="1"/>
      <c r="U68" s="1"/>
      <c r="V68" s="1"/>
      <c r="W68" s="1"/>
      <c r="X68" s="1"/>
      <c r="Y68" s="1"/>
      <c r="Z68" s="1"/>
      <c r="AA68" s="1"/>
      <c r="AB68" s="1"/>
      <c r="AC68" s="1"/>
      <c r="AD68" s="1"/>
      <c r="AE68" s="1"/>
      <c r="AF68" s="1"/>
      <c r="AG68" s="1"/>
      <c r="AH68" s="1"/>
      <c r="AI68" s="1"/>
      <c r="AJ68" s="1"/>
      <c r="AK68" s="1"/>
      <c r="AL68" s="1"/>
      <c r="AM68" s="1"/>
      <c r="AN68" s="1"/>
      <c r="AO68" s="1"/>
      <c r="AP68" s="216"/>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row>
    <row r="69" spans="1:89" ht="18">
      <c r="A69" s="99"/>
      <c r="B69" s="99"/>
      <c r="C69" s="99"/>
      <c r="D69" s="100"/>
      <c r="E69" s="100"/>
      <c r="F69" s="23"/>
      <c r="G69" s="23"/>
      <c r="H69" s="23"/>
      <c r="I69" s="23"/>
      <c r="J69" s="23"/>
      <c r="K69" s="23"/>
      <c r="L69" s="23"/>
      <c r="M69" s="23"/>
      <c r="N69" s="23"/>
      <c r="O69" s="23"/>
      <c r="P69" s="23"/>
      <c r="Q69" s="1"/>
      <c r="R69" s="198"/>
      <c r="S69" s="1"/>
      <c r="T69" s="1"/>
      <c r="U69" s="1"/>
      <c r="V69" s="1"/>
      <c r="W69" s="1"/>
      <c r="X69" s="1"/>
      <c r="Y69" s="1"/>
      <c r="Z69" s="1"/>
      <c r="AA69" s="1"/>
      <c r="AB69" s="1"/>
      <c r="AC69" s="1"/>
      <c r="AD69" s="1"/>
      <c r="AE69" s="1"/>
      <c r="AF69" s="1"/>
      <c r="AG69" s="1"/>
      <c r="AH69" s="1"/>
      <c r="AI69" s="1"/>
      <c r="AJ69" s="1"/>
      <c r="AK69" s="1"/>
      <c r="AL69" s="1"/>
      <c r="AM69" s="1"/>
      <c r="AN69" s="1"/>
      <c r="AO69" s="1"/>
      <c r="AP69" s="216"/>
      <c r="AQ69" s="1"/>
      <c r="AR69" s="1"/>
      <c r="CA69" s="1"/>
      <c r="CB69" s="1"/>
      <c r="CC69" s="1"/>
      <c r="CD69" s="1"/>
      <c r="CE69" s="1"/>
      <c r="CF69" s="1"/>
      <c r="CG69" s="1"/>
      <c r="CH69" s="1"/>
      <c r="CI69" s="1"/>
    </row>
    <row r="70" spans="1:89" ht="12.75">
      <c r="A70" s="99"/>
      <c r="B70" s="99"/>
      <c r="C70" s="99"/>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216"/>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row>
    <row r="71" spans="1:89" ht="12.75">
      <c r="A71" s="99"/>
      <c r="B71" s="99"/>
      <c r="C71" s="99"/>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216"/>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row>
    <row r="72" spans="1:89" ht="12.75">
      <c r="A72" s="99"/>
      <c r="B72" s="99"/>
      <c r="C72" s="99"/>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216"/>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row>
    <row r="73" spans="1:89" ht="12.75">
      <c r="A73" s="99"/>
      <c r="B73" s="99"/>
      <c r="C73" s="9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216"/>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row>
    <row r="74" spans="1:89" ht="12.75">
      <c r="A74" s="99"/>
      <c r="B74" s="99"/>
      <c r="C74" s="99"/>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216"/>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row>
    <row r="75" spans="1:89" ht="12.75">
      <c r="A75" s="99"/>
      <c r="B75" s="99"/>
      <c r="C75" s="9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216"/>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row>
    <row r="76" spans="1:89" ht="12.75">
      <c r="A76" s="99"/>
      <c r="B76" s="99"/>
      <c r="C76" s="9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216"/>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row>
    <row r="77" spans="1:89" ht="12.75">
      <c r="A77" s="99"/>
      <c r="B77" s="99"/>
      <c r="C77" s="9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216"/>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row>
    <row r="78" spans="1:89" ht="12.75">
      <c r="A78" s="99"/>
      <c r="B78" s="99"/>
      <c r="C78" s="9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216"/>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row>
    <row r="79" spans="1:89" ht="12.75">
      <c r="A79" s="99"/>
      <c r="B79" s="99"/>
      <c r="C79" s="9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216"/>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row>
    <row r="80" spans="1:89" ht="12.75">
      <c r="A80" s="99"/>
      <c r="B80" s="99"/>
      <c r="C80" s="99"/>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216"/>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row>
    <row r="81" spans="1:89" ht="12.75">
      <c r="A81" s="99"/>
      <c r="B81" s="99"/>
      <c r="C81" s="9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216"/>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row>
    <row r="82" spans="1:89" ht="12.75">
      <c r="A82" s="99"/>
      <c r="B82" s="99"/>
      <c r="C82" s="99"/>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216"/>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row>
    <row r="83" spans="1:89" ht="12.75">
      <c r="A83" s="99"/>
      <c r="B83" s="99"/>
      <c r="C83" s="99"/>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216"/>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row>
    <row r="84" spans="1:89" ht="12.75">
      <c r="A84" s="99"/>
      <c r="B84" s="99"/>
      <c r="C84" s="99"/>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216"/>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row>
    <row r="85" spans="1:89" ht="12.75">
      <c r="A85" s="99"/>
      <c r="B85" s="99"/>
      <c r="C85" s="9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216"/>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row>
    <row r="86" spans="1:89" ht="12.75">
      <c r="A86" s="99"/>
      <c r="B86" s="99"/>
      <c r="C86" s="9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216"/>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row>
    <row r="87" spans="1:89" ht="12.75">
      <c r="A87" s="99"/>
      <c r="B87" s="99"/>
      <c r="C87" s="9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216"/>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row>
    <row r="88" spans="1:89" ht="12.75">
      <c r="A88" s="99"/>
      <c r="B88" s="99"/>
      <c r="C88" s="9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216"/>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row>
    <row r="89" spans="1:89" ht="12.75">
      <c r="A89" s="99"/>
      <c r="B89" s="99"/>
      <c r="C89" s="9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216"/>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row>
    <row r="90" spans="1:89" ht="12.75">
      <c r="A90" s="99"/>
      <c r="B90" s="99"/>
      <c r="C90" s="9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216"/>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row>
    <row r="91" spans="1:89" ht="12.75">
      <c r="A91" s="99"/>
      <c r="B91" s="99"/>
      <c r="C91" s="9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216"/>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row>
    <row r="92" spans="1:89" ht="12.75">
      <c r="A92" s="99"/>
      <c r="B92" s="99"/>
      <c r="C92" s="9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216"/>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row>
    <row r="93" spans="1:89" ht="12.75">
      <c r="A93" s="99"/>
      <c r="B93" s="99"/>
      <c r="C93" s="99"/>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216"/>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row>
    <row r="94" spans="1:89" ht="12.75">
      <c r="A94" s="99"/>
      <c r="B94" s="99"/>
      <c r="C94" s="99"/>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216"/>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row>
    <row r="95" spans="1:89" ht="12.75">
      <c r="A95" s="99"/>
      <c r="B95" s="99"/>
      <c r="C95" s="9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216"/>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row>
    <row r="96" spans="1:89" ht="12.75">
      <c r="A96" s="99"/>
      <c r="B96" s="99"/>
      <c r="C96" s="99"/>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216"/>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row>
    <row r="97" spans="1:89" ht="12.75">
      <c r="A97" s="99"/>
      <c r="B97" s="99"/>
      <c r="C97" s="99"/>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216"/>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row>
    <row r="98" spans="1:89" ht="12.75">
      <c r="A98" s="99"/>
      <c r="B98" s="99"/>
      <c r="C98" s="9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216"/>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row>
    <row r="99" spans="1:89" ht="12.75">
      <c r="A99" s="99"/>
      <c r="B99" s="99"/>
      <c r="C99" s="99"/>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216"/>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row>
    <row r="100" spans="1:89" ht="12.75">
      <c r="A100" s="99"/>
      <c r="B100" s="99"/>
      <c r="C100" s="9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216"/>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row>
    <row r="101" spans="1:89" ht="12.75">
      <c r="A101" s="99"/>
      <c r="B101" s="99"/>
      <c r="C101" s="99"/>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216"/>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row>
    <row r="102" spans="1:89" ht="12.75">
      <c r="A102" s="99"/>
      <c r="B102" s="99"/>
      <c r="C102" s="99"/>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216"/>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row>
    <row r="103" spans="1:89" ht="12.75">
      <c r="A103" s="99"/>
      <c r="B103" s="99"/>
      <c r="C103" s="9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216"/>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row>
    <row r="104" spans="1:89" ht="12.75">
      <c r="A104" s="99"/>
      <c r="B104" s="99"/>
      <c r="C104" s="99"/>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216"/>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row>
    <row r="105" spans="1:89" ht="12.75">
      <c r="A105" s="99"/>
      <c r="B105" s="99"/>
      <c r="C105" s="99"/>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216"/>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row>
    <row r="106" spans="1:89" ht="12.75">
      <c r="A106" s="99"/>
      <c r="B106" s="99"/>
      <c r="C106" s="99"/>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216"/>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row>
    <row r="107" spans="1:89" ht="12.75">
      <c r="A107" s="99"/>
      <c r="B107" s="99"/>
      <c r="C107" s="99"/>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216"/>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row>
    <row r="108" spans="1:89" ht="12.75">
      <c r="A108" s="99"/>
      <c r="B108" s="99"/>
      <c r="C108" s="99"/>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216"/>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row>
    <row r="109" spans="1:89" ht="12.75">
      <c r="A109" s="99"/>
      <c r="B109" s="99"/>
      <c r="C109" s="9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216"/>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row>
    <row r="110" spans="1:89" ht="12.75">
      <c r="A110" s="99"/>
      <c r="B110" s="99"/>
      <c r="C110" s="9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216"/>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row>
    <row r="111" spans="1:89" ht="12.75">
      <c r="A111" s="99"/>
      <c r="B111" s="99"/>
      <c r="C111" s="9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216"/>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row>
    <row r="112" spans="1:89" ht="12.75">
      <c r="A112" s="99"/>
      <c r="B112" s="99"/>
      <c r="C112" s="9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216"/>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row>
    <row r="113" spans="1:89" ht="12.75">
      <c r="A113" s="99"/>
      <c r="B113" s="99"/>
      <c r="C113" s="9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216"/>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row>
    <row r="114" spans="1:89" ht="12.75">
      <c r="A114" s="99"/>
      <c r="B114" s="99"/>
      <c r="C114" s="9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216"/>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row>
    <row r="115" spans="1:89" ht="12.75">
      <c r="A115" s="99"/>
      <c r="B115" s="99"/>
      <c r="C115" s="9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216"/>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row>
    <row r="116" spans="1:89" ht="12.75">
      <c r="A116" s="99"/>
      <c r="B116" s="99"/>
      <c r="C116" s="9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216"/>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row>
    <row r="117" spans="1:89" ht="12.75">
      <c r="A117" s="99"/>
      <c r="B117" s="99"/>
      <c r="C117" s="9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216"/>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row>
    <row r="118" spans="1:89" ht="12.75">
      <c r="A118" s="99"/>
      <c r="B118" s="99"/>
      <c r="C118" s="9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216"/>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row>
    <row r="119" spans="1:89" ht="12.75">
      <c r="A119" s="99"/>
      <c r="B119" s="99"/>
      <c r="C119" s="99"/>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216"/>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row>
    <row r="120" spans="1:89" ht="12.75">
      <c r="A120" s="99"/>
      <c r="B120" s="99"/>
      <c r="C120" s="99"/>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216"/>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row>
    <row r="121" spans="1:89" ht="12.75">
      <c r="A121" s="99"/>
      <c r="B121" s="99"/>
      <c r="C121" s="99"/>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216"/>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row>
    <row r="122" spans="1:89" ht="12.75">
      <c r="A122" s="99"/>
      <c r="B122" s="99"/>
      <c r="C122" s="99"/>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216"/>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row>
    <row r="123" spans="1:89" ht="12.75">
      <c r="A123" s="99"/>
      <c r="B123" s="99"/>
      <c r="C123" s="99"/>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216"/>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row>
    <row r="124" spans="1:89" ht="12.75">
      <c r="A124" s="99"/>
      <c r="B124" s="99"/>
      <c r="C124" s="99"/>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216"/>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row>
    <row r="125" spans="1:89" ht="12.75">
      <c r="A125" s="99"/>
      <c r="B125" s="99"/>
      <c r="C125" s="9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216"/>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row>
    <row r="126" spans="1:89" ht="12.75">
      <c r="A126" s="99"/>
      <c r="B126" s="99"/>
      <c r="C126" s="99"/>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216"/>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row>
    <row r="127" spans="1:89" ht="12.75">
      <c r="A127" s="99"/>
      <c r="B127" s="99"/>
      <c r="C127" s="9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216"/>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row>
    <row r="128" spans="1:89" ht="12.75">
      <c r="A128" s="99"/>
      <c r="B128" s="99"/>
      <c r="C128" s="99"/>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216"/>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row>
    <row r="129" spans="1:89" ht="12.75">
      <c r="A129" s="99"/>
      <c r="B129" s="99"/>
      <c r="C129" s="99"/>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216"/>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row>
    <row r="130" spans="1:89" ht="12.75">
      <c r="A130" s="99"/>
      <c r="B130" s="99"/>
      <c r="C130" s="99"/>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216"/>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row>
    <row r="131" spans="1:89" ht="12.75">
      <c r="A131" s="99"/>
      <c r="B131" s="99"/>
      <c r="C131" s="9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216"/>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row>
    <row r="132" spans="1:89" ht="12.75">
      <c r="A132" s="99"/>
      <c r="B132" s="99"/>
      <c r="C132" s="9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216"/>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row>
    <row r="133" spans="1:89" ht="12.75">
      <c r="A133" s="99"/>
      <c r="B133" s="99"/>
      <c r="C133" s="9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216"/>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row>
    <row r="134" spans="1:89" ht="12.75">
      <c r="A134" s="99"/>
      <c r="B134" s="99"/>
      <c r="C134" s="99"/>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216"/>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row>
    <row r="135" spans="1:89" ht="12.75">
      <c r="A135" s="99"/>
      <c r="B135" s="99"/>
      <c r="C135" s="9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216"/>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row>
    <row r="136" spans="1:89" ht="12.75">
      <c r="A136" s="99"/>
      <c r="B136" s="99"/>
      <c r="C136" s="99"/>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216"/>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row>
    <row r="137" spans="1:89" ht="12.75">
      <c r="A137" s="99"/>
      <c r="B137" s="99"/>
      <c r="C137" s="99"/>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216"/>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row>
    <row r="138" spans="1:89" ht="12.75">
      <c r="A138" s="99"/>
      <c r="B138" s="99"/>
      <c r="C138" s="99"/>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216"/>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row>
    <row r="139" spans="1:89" ht="12.75" customHeight="1">
      <c r="A139" s="99"/>
      <c r="B139" s="99"/>
      <c r="C139" s="99"/>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216"/>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row>
    <row r="140" spans="1:89" ht="12.75" customHeight="1">
      <c r="A140" s="99"/>
      <c r="B140" s="99"/>
      <c r="C140" s="99"/>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216"/>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row>
    <row r="141" spans="1:89" ht="12.75" customHeight="1">
      <c r="A141" s="99"/>
      <c r="B141" s="99"/>
      <c r="C141" s="99"/>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216"/>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row>
    <row r="142" spans="1:89" ht="12.75" customHeight="1">
      <c r="A142" s="99"/>
      <c r="B142" s="99"/>
      <c r="C142" s="99"/>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216"/>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row>
    <row r="143" spans="1:89" ht="12.75" customHeight="1">
      <c r="A143" s="99"/>
      <c r="B143" s="99"/>
      <c r="C143" s="99"/>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216"/>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row>
    <row r="144" spans="1:89" ht="12.75" customHeight="1">
      <c r="A144" s="99"/>
      <c r="B144" s="99"/>
      <c r="C144" s="99"/>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216"/>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row>
    <row r="145" spans="1:89" ht="12.75" customHeight="1">
      <c r="A145" s="99"/>
      <c r="B145" s="99"/>
      <c r="C145" s="99"/>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216"/>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row>
    <row r="146" spans="1:89" ht="12.75" customHeight="1">
      <c r="A146" s="99"/>
      <c r="B146" s="99"/>
      <c r="C146" s="99"/>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216"/>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row>
    <row r="147" spans="1:89" ht="12.75" customHeight="1">
      <c r="A147" s="99"/>
      <c r="B147" s="99"/>
      <c r="C147" s="99"/>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216"/>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row>
    <row r="148" spans="1:89" ht="12.75" customHeight="1">
      <c r="A148" s="99"/>
      <c r="B148" s="99"/>
      <c r="C148" s="99"/>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216"/>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row>
    <row r="149" spans="1:89" ht="12.75" customHeight="1">
      <c r="A149" s="99"/>
      <c r="B149" s="99"/>
      <c r="C149" s="99"/>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216"/>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row>
    <row r="150" spans="1:89" ht="12.75" customHeight="1">
      <c r="A150" s="99"/>
      <c r="B150" s="99"/>
      <c r="C150" s="9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216"/>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row>
    <row r="151" spans="1:89" ht="12.75" customHeight="1">
      <c r="A151" s="99"/>
      <c r="B151" s="99"/>
      <c r="C151" s="99"/>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216"/>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row>
    <row r="152" spans="1:89" ht="12.75" customHeight="1">
      <c r="A152" s="99"/>
      <c r="B152" s="99"/>
      <c r="C152" s="9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216"/>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row>
    <row r="153" spans="1:89" ht="12.75" customHeight="1">
      <c r="A153" s="99"/>
      <c r="B153" s="99"/>
      <c r="C153" s="9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216"/>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row>
    <row r="154" spans="1:89" ht="12.75" customHeight="1">
      <c r="A154" s="99"/>
      <c r="B154" s="99"/>
      <c r="C154" s="99"/>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216"/>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row>
    <row r="155" spans="1:89" ht="12.75" customHeight="1">
      <c r="A155" s="99"/>
      <c r="B155" s="99"/>
      <c r="C155" s="99"/>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216"/>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row>
    <row r="156" spans="1:89" ht="12.75" customHeight="1">
      <c r="A156" s="99"/>
      <c r="B156" s="99"/>
      <c r="C156" s="99"/>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216"/>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row>
    <row r="157" spans="1:89" ht="12.75" customHeight="1">
      <c r="A157" s="99"/>
      <c r="B157" s="99"/>
      <c r="C157" s="99"/>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216"/>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row>
    <row r="158" spans="1:89" ht="12.75" customHeight="1">
      <c r="A158" s="99"/>
      <c r="B158" s="99"/>
      <c r="C158" s="99"/>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216"/>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row>
    <row r="159" spans="1:89" ht="12.75" customHeight="1">
      <c r="A159" s="99"/>
      <c r="B159" s="99"/>
      <c r="C159" s="99"/>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216"/>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row>
    <row r="160" spans="1:89" ht="12.75" customHeight="1">
      <c r="A160" s="99"/>
      <c r="B160" s="99"/>
      <c r="C160" s="99"/>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216"/>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row>
    <row r="161" spans="1:89" ht="12.75" customHeight="1">
      <c r="A161" s="99"/>
      <c r="B161" s="99"/>
      <c r="C161" s="99"/>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216"/>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row>
    <row r="162" spans="1:89" ht="12.75" customHeight="1">
      <c r="A162" s="99"/>
      <c r="B162" s="99"/>
      <c r="C162" s="99"/>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216"/>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row>
    <row r="163" spans="1:89" ht="12.75" customHeight="1">
      <c r="A163" s="99"/>
      <c r="B163" s="99"/>
      <c r="C163" s="99"/>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216"/>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row>
    <row r="164" spans="1:89" ht="12.75" customHeight="1">
      <c r="A164" s="99"/>
      <c r="B164" s="99"/>
      <c r="C164" s="99"/>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216"/>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row>
    <row r="165" spans="1:89" ht="12.75" customHeight="1">
      <c r="A165" s="99"/>
      <c r="B165" s="99"/>
      <c r="C165" s="99"/>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216"/>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row>
    <row r="166" spans="1:89" ht="12.75" customHeight="1">
      <c r="A166" s="99"/>
      <c r="B166" s="99"/>
      <c r="C166" s="9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216"/>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row>
    <row r="167" spans="1:89" ht="12.75" customHeight="1">
      <c r="A167" s="99"/>
      <c r="B167" s="99"/>
      <c r="C167" s="9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216"/>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row>
    <row r="168" spans="1:89" ht="12.75" customHeight="1">
      <c r="A168" s="99"/>
      <c r="B168" s="99"/>
      <c r="C168" s="9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216"/>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row>
    <row r="169" spans="1:89" ht="12.75" customHeight="1">
      <c r="A169" s="99"/>
      <c r="B169" s="99"/>
      <c r="C169" s="9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216"/>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row>
    <row r="170" spans="1:89" ht="12.75" customHeight="1">
      <c r="A170" s="99"/>
      <c r="B170" s="99"/>
      <c r="C170" s="99"/>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216"/>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row>
    <row r="171" spans="1:89" ht="12.75" customHeight="1">
      <c r="A171" s="99"/>
      <c r="B171" s="99"/>
      <c r="C171" s="99"/>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216"/>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row>
    <row r="172" spans="1:89" ht="12.75" customHeight="1">
      <c r="A172" s="99"/>
      <c r="B172" s="99"/>
      <c r="C172" s="99"/>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216"/>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row>
    <row r="173" spans="1:89" ht="12.75" customHeight="1">
      <c r="A173" s="99"/>
      <c r="B173" s="99"/>
      <c r="C173" s="99"/>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216"/>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row>
    <row r="174" spans="1:89" ht="12.75" customHeight="1">
      <c r="A174" s="99"/>
      <c r="B174" s="99"/>
      <c r="C174" s="99"/>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216"/>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row>
    <row r="175" spans="1:89" ht="12.75" customHeight="1">
      <c r="A175" s="99"/>
      <c r="B175" s="99"/>
      <c r="C175" s="99"/>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216"/>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row>
    <row r="176" spans="1:89" ht="12.75" customHeight="1">
      <c r="A176" s="99"/>
      <c r="B176" s="99"/>
      <c r="C176" s="99"/>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216"/>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row>
    <row r="177" spans="1:89" ht="12.75" customHeight="1">
      <c r="A177" s="99"/>
      <c r="B177" s="99"/>
      <c r="C177" s="99"/>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216"/>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row>
    <row r="178" spans="1:89" ht="12.75" customHeight="1">
      <c r="A178" s="99"/>
      <c r="B178" s="99"/>
      <c r="C178" s="99"/>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216"/>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row>
    <row r="179" spans="1:89" ht="12.75" customHeight="1">
      <c r="A179" s="99"/>
      <c r="B179" s="99"/>
      <c r="C179" s="99"/>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216"/>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row>
    <row r="180" spans="1:89" ht="12.75" customHeight="1">
      <c r="A180" s="99"/>
      <c r="B180" s="99"/>
      <c r="C180" s="99"/>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216"/>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row>
    <row r="181" spans="1:89" ht="12.75" customHeight="1">
      <c r="A181" s="99"/>
      <c r="B181" s="99"/>
      <c r="C181" s="99"/>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216"/>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row>
    <row r="182" spans="1:89" ht="12.75" customHeight="1">
      <c r="A182" s="99"/>
      <c r="B182" s="99"/>
      <c r="C182" s="99"/>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216"/>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row>
    <row r="183" spans="1:89" ht="12.75" customHeight="1">
      <c r="A183" s="99"/>
      <c r="B183" s="99"/>
      <c r="C183" s="99"/>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216"/>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row>
    <row r="184" spans="1:89" ht="12.75" customHeight="1">
      <c r="A184" s="99"/>
      <c r="B184" s="99"/>
      <c r="C184" s="99"/>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216"/>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row>
    <row r="185" spans="1:89" ht="12.75" customHeight="1">
      <c r="A185" s="99"/>
      <c r="B185" s="99"/>
      <c r="C185" s="99"/>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216"/>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row>
    <row r="186" spans="1:89" ht="12.75" customHeight="1">
      <c r="A186" s="99"/>
      <c r="B186" s="99"/>
      <c r="C186" s="99"/>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216"/>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row>
    <row r="187" spans="1:89" ht="12.75" customHeight="1">
      <c r="A187" s="99"/>
      <c r="B187" s="99"/>
      <c r="C187" s="99"/>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216"/>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row>
    <row r="188" spans="1:89" ht="12.75" customHeight="1">
      <c r="A188" s="99"/>
      <c r="B188" s="99"/>
      <c r="C188" s="99"/>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216"/>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row>
    <row r="189" spans="1:89" ht="12.75" customHeight="1">
      <c r="A189" s="99"/>
      <c r="B189" s="99"/>
      <c r="C189" s="99"/>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216"/>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row>
    <row r="190" spans="1:89" ht="12.75" customHeight="1">
      <c r="A190" s="99"/>
      <c r="B190" s="99"/>
      <c r="C190" s="99"/>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216"/>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row>
    <row r="191" spans="1:89" ht="12.75" customHeight="1">
      <c r="A191" s="99"/>
      <c r="B191" s="99"/>
      <c r="C191" s="99"/>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216"/>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row>
    <row r="192" spans="1:89" ht="12.75" customHeight="1">
      <c r="A192" s="99"/>
      <c r="B192" s="99"/>
      <c r="C192" s="99"/>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216"/>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row>
    <row r="193" spans="1:89" ht="12.75" customHeight="1">
      <c r="A193" s="99"/>
      <c r="B193" s="99"/>
      <c r="C193" s="9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216"/>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row>
    <row r="194" spans="1:89" ht="12.75" customHeight="1">
      <c r="A194" s="99"/>
      <c r="B194" s="99"/>
      <c r="C194" s="99"/>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216"/>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row>
    <row r="195" spans="1:89" ht="12.75" customHeight="1">
      <c r="A195" s="99"/>
      <c r="B195" s="99"/>
      <c r="C195" s="99"/>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216"/>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row>
    <row r="196" spans="1:89" ht="12.75" customHeight="1">
      <c r="A196" s="99"/>
      <c r="B196" s="99"/>
      <c r="C196" s="99"/>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216"/>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row>
    <row r="197" spans="1:89" ht="12.75" customHeight="1">
      <c r="A197" s="99"/>
      <c r="B197" s="99"/>
      <c r="C197" s="99"/>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216"/>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row>
    <row r="198" spans="1:89" ht="12.75" customHeight="1">
      <c r="A198" s="99"/>
      <c r="B198" s="99"/>
      <c r="C198" s="99"/>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216"/>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row>
    <row r="199" spans="1:89" ht="12.75" customHeight="1">
      <c r="A199" s="99"/>
      <c r="B199" s="99"/>
      <c r="C199" s="99"/>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216"/>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row>
    <row r="200" spans="1:89" ht="12.75" customHeight="1">
      <c r="A200" s="99"/>
      <c r="B200" s="99"/>
      <c r="C200" s="99"/>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216"/>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row>
    <row r="201" spans="1:89" ht="12.75" customHeight="1">
      <c r="A201" s="99"/>
      <c r="B201" s="99"/>
      <c r="C201" s="99"/>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216"/>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row>
    <row r="202" spans="1:89" ht="12.75" customHeight="1">
      <c r="A202" s="99"/>
      <c r="B202" s="99"/>
      <c r="C202" s="99"/>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216"/>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row>
    <row r="203" spans="1:89" ht="12.75" customHeight="1">
      <c r="A203" s="99"/>
      <c r="B203" s="99"/>
      <c r="C203" s="99"/>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216"/>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row>
    <row r="204" spans="1:89" ht="12.75" customHeight="1">
      <c r="A204" s="99"/>
      <c r="B204" s="99"/>
      <c r="C204" s="99"/>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216"/>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row>
    <row r="205" spans="1:89" ht="12.75" customHeight="1">
      <c r="A205" s="99"/>
      <c r="B205" s="99"/>
      <c r="C205" s="99"/>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216"/>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row>
    <row r="206" spans="1:89" ht="12.75" customHeight="1">
      <c r="A206" s="99"/>
      <c r="B206" s="99"/>
      <c r="C206" s="99"/>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216"/>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row>
    <row r="207" spans="1:89" ht="12.75" customHeight="1">
      <c r="A207" s="99"/>
      <c r="B207" s="99"/>
      <c r="C207" s="99"/>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216"/>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row>
    <row r="208" spans="1:89" ht="12.75" customHeight="1">
      <c r="A208" s="99"/>
      <c r="B208" s="99"/>
      <c r="C208" s="99"/>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216"/>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row>
    <row r="209" spans="1:89" ht="12.75" customHeight="1">
      <c r="A209" s="99"/>
      <c r="B209" s="99"/>
      <c r="C209" s="9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216"/>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row>
    <row r="210" spans="1:89" ht="12.75" customHeight="1">
      <c r="A210" s="99"/>
      <c r="B210" s="99"/>
      <c r="C210" s="9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216"/>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row>
    <row r="211" spans="1:89" ht="12.75" customHeight="1">
      <c r="A211" s="99"/>
      <c r="B211" s="99"/>
      <c r="C211" s="99"/>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216"/>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row>
    <row r="212" spans="1:89" ht="12.75" customHeight="1">
      <c r="A212" s="99"/>
      <c r="B212" s="99"/>
      <c r="C212" s="99"/>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216"/>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row>
    <row r="213" spans="1:89" ht="12.75" customHeight="1">
      <c r="A213" s="99"/>
      <c r="B213" s="99"/>
      <c r="C213" s="99"/>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216"/>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row>
    <row r="214" spans="1:89" ht="12.75" customHeight="1">
      <c r="A214" s="99"/>
      <c r="B214" s="99"/>
      <c r="C214" s="99"/>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216"/>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row>
    <row r="215" spans="1:89" ht="12.75" customHeight="1">
      <c r="A215" s="99"/>
      <c r="B215" s="99"/>
      <c r="C215" s="99"/>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216"/>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row>
    <row r="216" spans="1:89" ht="12.75" customHeight="1">
      <c r="A216" s="99"/>
      <c r="B216" s="99"/>
      <c r="C216" s="99"/>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216"/>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row>
    <row r="217" spans="1:89" ht="12.75" customHeight="1">
      <c r="A217" s="99"/>
      <c r="B217" s="99"/>
      <c r="C217" s="99"/>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216"/>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row>
    <row r="218" spans="1:89" ht="12.75" customHeight="1">
      <c r="A218" s="99"/>
      <c r="B218" s="99"/>
      <c r="C218" s="9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216"/>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row>
    <row r="219" spans="1:89" ht="12.75" customHeight="1">
      <c r="A219" s="99"/>
      <c r="B219" s="99"/>
      <c r="C219" s="9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216"/>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row>
    <row r="220" spans="1:89" ht="12.75" customHeight="1">
      <c r="A220" s="99"/>
      <c r="B220" s="99"/>
      <c r="C220" s="9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216"/>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row>
    <row r="221" spans="1:89" ht="12.75" customHeight="1">
      <c r="A221" s="99"/>
      <c r="B221" s="99"/>
      <c r="C221" s="9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216"/>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row>
    <row r="222" spans="1:89" ht="12.75" customHeight="1">
      <c r="A222" s="99"/>
      <c r="B222" s="99"/>
      <c r="C222" s="9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216"/>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row>
    <row r="223" spans="1:89" ht="12.75" customHeight="1">
      <c r="A223" s="99"/>
      <c r="B223" s="99"/>
      <c r="C223" s="9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216"/>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row>
    <row r="224" spans="1:89" ht="12.75" customHeight="1">
      <c r="A224" s="99"/>
      <c r="B224" s="99"/>
      <c r="C224" s="9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216"/>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row>
    <row r="225" spans="1:89" ht="12.75" customHeight="1">
      <c r="A225" s="99"/>
      <c r="B225" s="99"/>
      <c r="C225" s="99"/>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216"/>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row>
    <row r="226" spans="1:89" ht="12.75" customHeight="1">
      <c r="A226" s="99"/>
      <c r="B226" s="99"/>
      <c r="C226" s="9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216"/>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row>
    <row r="227" spans="1:89" ht="12.75" customHeight="1">
      <c r="A227" s="99"/>
      <c r="B227" s="99"/>
      <c r="C227" s="99"/>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216"/>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row>
    <row r="228" spans="1:89" ht="12.75" customHeight="1">
      <c r="A228" s="99"/>
      <c r="B228" s="99"/>
      <c r="C228" s="99"/>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216"/>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row>
    <row r="229" spans="1:89" ht="12.75" customHeight="1">
      <c r="A229" s="99"/>
      <c r="B229" s="99"/>
      <c r="C229" s="99"/>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216"/>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row>
    <row r="230" spans="1:89" ht="12.75" customHeight="1">
      <c r="A230" s="99"/>
      <c r="B230" s="99"/>
      <c r="C230" s="99"/>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216"/>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row>
    <row r="231" spans="1:89" ht="12.75" customHeight="1">
      <c r="A231" s="99"/>
      <c r="B231" s="99"/>
      <c r="C231" s="99"/>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216"/>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row>
    <row r="232" spans="1:89" ht="12.75" customHeight="1">
      <c r="A232" s="99"/>
      <c r="B232" s="99"/>
      <c r="C232" s="99"/>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216"/>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row>
    <row r="233" spans="1:89" ht="12.75" customHeight="1">
      <c r="A233" s="99"/>
      <c r="B233" s="99"/>
      <c r="C233" s="99"/>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216"/>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row>
    <row r="234" spans="1:89" ht="12.75" customHeight="1">
      <c r="A234" s="99"/>
      <c r="B234" s="99"/>
      <c r="C234" s="99"/>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216"/>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row>
    <row r="235" spans="1:89" ht="12.75" customHeight="1">
      <c r="A235" s="99"/>
      <c r="B235" s="99"/>
      <c r="C235" s="99"/>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216"/>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row>
    <row r="236" spans="1:89" ht="12.75" customHeight="1">
      <c r="A236" s="99"/>
      <c r="B236" s="99"/>
      <c r="C236" s="99"/>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216"/>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row>
    <row r="237" spans="1:89" ht="12.75" customHeight="1">
      <c r="A237" s="99"/>
      <c r="B237" s="99"/>
      <c r="C237" s="99"/>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216"/>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row>
    <row r="238" spans="1:89" ht="12.75" customHeight="1">
      <c r="A238" s="99"/>
      <c r="B238" s="99"/>
      <c r="C238" s="99"/>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216"/>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row>
    <row r="239" spans="1:89" ht="12.75" customHeight="1">
      <c r="A239" s="99"/>
      <c r="B239" s="99"/>
      <c r="C239" s="99"/>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216"/>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row>
    <row r="240" spans="1:89" ht="12.75" customHeight="1">
      <c r="A240" s="99"/>
      <c r="B240" s="99"/>
      <c r="C240" s="99"/>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216"/>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row>
    <row r="241" spans="1:89" ht="12.75" customHeight="1">
      <c r="A241" s="99"/>
      <c r="B241" s="99"/>
      <c r="C241" s="99"/>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216"/>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row>
    <row r="242" spans="1:89" ht="12.75" customHeight="1">
      <c r="A242" s="99"/>
      <c r="B242" s="99"/>
      <c r="C242" s="99"/>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216"/>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row>
    <row r="243" spans="1:89" ht="12.75" customHeight="1">
      <c r="A243" s="99"/>
      <c r="B243" s="99"/>
      <c r="C243" s="99"/>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216"/>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row>
    <row r="244" spans="1:89" ht="12.75" customHeight="1">
      <c r="A244" s="99"/>
      <c r="B244" s="99"/>
      <c r="C244" s="99"/>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216"/>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row>
    <row r="245" spans="1:89" ht="12.75" customHeight="1">
      <c r="A245" s="99"/>
      <c r="B245" s="99"/>
      <c r="C245" s="99"/>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216"/>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row>
    <row r="246" spans="1:89" ht="12.75" customHeight="1">
      <c r="A246" s="99"/>
      <c r="B246" s="99"/>
      <c r="C246" s="99"/>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216"/>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row>
    <row r="247" spans="1:89" ht="12.75" customHeight="1">
      <c r="A247" s="99"/>
      <c r="B247" s="99"/>
      <c r="C247" s="99"/>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216"/>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row>
    <row r="248" spans="1:89" ht="12.75" customHeight="1">
      <c r="A248" s="99"/>
      <c r="B248" s="99"/>
      <c r="C248" s="99"/>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216"/>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row>
    <row r="249" spans="1:89" ht="12.75" customHeight="1">
      <c r="A249" s="99"/>
      <c r="B249" s="99"/>
      <c r="C249" s="99"/>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216"/>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row>
    <row r="250" spans="1:89" ht="12.75" customHeight="1">
      <c r="A250" s="99"/>
      <c r="B250" s="99"/>
      <c r="C250" s="99"/>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216"/>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row>
    <row r="251" spans="1:89" ht="12.75" customHeight="1">
      <c r="A251" s="99"/>
      <c r="B251" s="99"/>
      <c r="C251" s="99"/>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216"/>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row>
    <row r="252" spans="1:89" ht="12.75" customHeight="1">
      <c r="A252" s="99"/>
      <c r="B252" s="99"/>
      <c r="C252" s="99"/>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216"/>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row>
    <row r="253" spans="1:89" ht="12.75" customHeight="1">
      <c r="A253" s="99"/>
      <c r="B253" s="99"/>
      <c r="C253" s="99"/>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216"/>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row>
    <row r="254" spans="1:89" ht="12.75" customHeight="1">
      <c r="A254" s="99"/>
      <c r="B254" s="99"/>
      <c r="C254" s="99"/>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216"/>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row>
    <row r="255" spans="1:89" ht="12.75" customHeight="1">
      <c r="A255" s="99"/>
      <c r="B255" s="99"/>
      <c r="C255" s="99"/>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216"/>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row>
    <row r="256" spans="1:89" ht="12.75" customHeight="1">
      <c r="A256" s="99"/>
      <c r="B256" s="99"/>
      <c r="C256" s="99"/>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216"/>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row>
    <row r="257" spans="1:89" ht="12.75" customHeight="1">
      <c r="A257" s="99"/>
      <c r="B257" s="99"/>
      <c r="C257" s="99"/>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216"/>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row>
    <row r="258" spans="1:89" ht="12.75" customHeight="1">
      <c r="A258" s="99"/>
      <c r="B258" s="99"/>
      <c r="C258" s="99"/>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216"/>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row>
    <row r="259" spans="1:89" ht="12.75" customHeight="1">
      <c r="A259" s="99"/>
      <c r="B259" s="99"/>
      <c r="C259" s="99"/>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216"/>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row>
    <row r="260" spans="1:89" ht="12.75" customHeight="1">
      <c r="A260" s="99"/>
      <c r="B260" s="99"/>
      <c r="C260" s="99"/>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216"/>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row>
    <row r="261" spans="1:89" ht="12.75" customHeight="1">
      <c r="A261" s="99"/>
      <c r="B261" s="99"/>
      <c r="C261" s="99"/>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216"/>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row>
    <row r="262" spans="1:89" ht="12.75" customHeight="1">
      <c r="A262" s="99"/>
      <c r="B262" s="99"/>
      <c r="C262" s="99"/>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216"/>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row>
    <row r="263" spans="1:89" ht="12.75" customHeight="1">
      <c r="A263" s="99"/>
      <c r="B263" s="99"/>
      <c r="C263" s="99"/>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216"/>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row>
    <row r="264" spans="1:89" ht="12.75" customHeight="1">
      <c r="A264" s="99"/>
      <c r="B264" s="99"/>
      <c r="C264" s="99"/>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216"/>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row>
    <row r="265" spans="1:89" ht="12.75" customHeight="1">
      <c r="A265" s="99"/>
      <c r="B265" s="99"/>
      <c r="C265" s="99"/>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216"/>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row>
    <row r="266" spans="1:89" ht="12.75" customHeight="1">
      <c r="A266" s="99"/>
      <c r="B266" s="99"/>
      <c r="C266" s="99"/>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216"/>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row>
    <row r="267" spans="1:89" ht="12.75" customHeight="1">
      <c r="A267" s="99"/>
      <c r="B267" s="99"/>
      <c r="C267" s="99"/>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216"/>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row>
    <row r="268" spans="1:89" ht="12.75" customHeight="1">
      <c r="A268" s="99"/>
      <c r="B268" s="99"/>
      <c r="C268" s="99"/>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216"/>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row>
    <row r="269" spans="1:89" ht="12.75" customHeight="1">
      <c r="A269" s="99"/>
      <c r="B269" s="99"/>
      <c r="C269" s="99"/>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216"/>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row>
    <row r="270" spans="1:89" ht="12.75" customHeight="1">
      <c r="A270" s="99"/>
      <c r="B270" s="99"/>
      <c r="C270" s="99"/>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216"/>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row>
    <row r="271" spans="1:89" ht="12.75" customHeight="1">
      <c r="A271" s="99"/>
      <c r="B271" s="99"/>
      <c r="C271" s="99"/>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216"/>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row>
    <row r="272" spans="1:89" ht="12.75" customHeight="1">
      <c r="A272" s="99"/>
      <c r="B272" s="99"/>
      <c r="C272" s="99"/>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216"/>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row>
    <row r="273" spans="1:89" ht="12.75" customHeight="1">
      <c r="A273" s="99"/>
      <c r="B273" s="99"/>
      <c r="C273" s="99"/>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216"/>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row>
    <row r="274" spans="1:89" ht="12.75" customHeight="1">
      <c r="A274" s="99"/>
      <c r="B274" s="99"/>
      <c r="C274" s="99"/>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216"/>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row>
    <row r="275" spans="1:89" ht="12.75" customHeight="1">
      <c r="A275" s="99"/>
      <c r="B275" s="99"/>
      <c r="C275" s="99"/>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216"/>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row>
    <row r="276" spans="1:89" ht="12.75" customHeight="1">
      <c r="A276" s="99"/>
      <c r="B276" s="99"/>
      <c r="C276" s="99"/>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216"/>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row>
    <row r="277" spans="1:89" ht="12.75" customHeight="1">
      <c r="A277" s="99"/>
      <c r="B277" s="99"/>
      <c r="C277" s="99"/>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216"/>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row>
    <row r="278" spans="1:89" ht="12.75" customHeight="1">
      <c r="A278" s="99"/>
      <c r="B278" s="99"/>
      <c r="C278" s="99"/>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216"/>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row>
    <row r="279" spans="1:89" ht="12.75" customHeight="1">
      <c r="A279" s="99"/>
      <c r="B279" s="99"/>
      <c r="C279" s="99"/>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216"/>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row>
    <row r="280" spans="1:89" ht="12.75" customHeight="1">
      <c r="A280" s="99"/>
      <c r="B280" s="99"/>
      <c r="C280" s="99"/>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216"/>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row>
    <row r="281" spans="1:89" ht="12.75" customHeight="1">
      <c r="A281" s="99"/>
      <c r="B281" s="99"/>
      <c r="C281" s="99"/>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216"/>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row>
    <row r="282" spans="1:89" ht="12.75" customHeight="1">
      <c r="A282" s="99"/>
      <c r="B282" s="99"/>
      <c r="C282" s="99"/>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216"/>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row>
    <row r="283" spans="1:89" ht="12.75" customHeight="1">
      <c r="A283" s="99"/>
      <c r="B283" s="99"/>
      <c r="C283" s="99"/>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216"/>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row>
    <row r="284" spans="1:89" ht="12.75" customHeight="1">
      <c r="A284" s="99"/>
      <c r="B284" s="99"/>
      <c r="C284" s="99"/>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216"/>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row>
    <row r="285" spans="1:89" ht="12.75" customHeight="1">
      <c r="A285" s="99"/>
      <c r="B285" s="99"/>
      <c r="C285" s="99"/>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216"/>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row>
    <row r="286" spans="1:89" ht="12.75">
      <c r="A286" s="1"/>
      <c r="B286" s="1"/>
      <c r="C286" s="2"/>
      <c r="D286" s="2"/>
      <c r="E286" s="2"/>
      <c r="F286" s="2"/>
      <c r="G286" s="2"/>
      <c r="H286" s="2"/>
      <c r="I286" s="2"/>
      <c r="J286" s="2"/>
      <c r="K286" s="2"/>
      <c r="L286" s="2"/>
      <c r="M286" s="2"/>
      <c r="N286" s="2"/>
      <c r="O286" s="2"/>
      <c r="P286" s="2"/>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216"/>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row>
    <row r="287" spans="1:89" ht="30" customHeight="1">
      <c r="A287" s="1"/>
      <c r="B287" s="1"/>
      <c r="C287" s="2"/>
      <c r="D287" s="319" t="s">
        <v>145</v>
      </c>
      <c r="E287" s="320"/>
      <c r="F287" s="320"/>
      <c r="G287" s="320"/>
      <c r="H287" s="320"/>
      <c r="I287" s="320"/>
      <c r="J287" s="320"/>
      <c r="K287" s="320"/>
      <c r="L287" s="320"/>
      <c r="M287" s="320"/>
      <c r="N287" s="321"/>
      <c r="O287" s="235"/>
      <c r="P287" s="235"/>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216"/>
      <c r="AQ287" s="1"/>
      <c r="AR287" s="1"/>
      <c r="CA287" s="1"/>
      <c r="CB287" s="1"/>
      <c r="CC287" s="1"/>
      <c r="CD287" s="1"/>
      <c r="CE287" s="1"/>
      <c r="CF287" s="1"/>
      <c r="CG287" s="1"/>
      <c r="CH287" s="1"/>
      <c r="CI287" s="1"/>
    </row>
    <row r="288" spans="1:89" ht="12.75" customHeight="1">
      <c r="A288" s="1"/>
      <c r="B288" s="1"/>
      <c r="C288" s="2"/>
      <c r="D288" s="142"/>
      <c r="E288" s="143"/>
      <c r="F288" s="143"/>
      <c r="G288" s="143"/>
      <c r="H288" s="143"/>
      <c r="I288" s="143"/>
      <c r="J288" s="143"/>
      <c r="K288" s="143"/>
      <c r="L288" s="143"/>
      <c r="M288" s="143"/>
      <c r="N288" s="144"/>
      <c r="O288" s="2"/>
      <c r="P288" s="2"/>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216"/>
      <c r="AQ288" s="1"/>
      <c r="AR288" s="1"/>
      <c r="CA288" s="1"/>
      <c r="CB288" s="1"/>
      <c r="CC288" s="1"/>
      <c r="CD288" s="1"/>
      <c r="CE288" s="1"/>
      <c r="CF288" s="1"/>
      <c r="CG288" s="1"/>
      <c r="CH288" s="1"/>
      <c r="CI288" s="1"/>
    </row>
    <row r="289" spans="1:87" ht="30" customHeight="1">
      <c r="A289" s="1"/>
      <c r="B289" s="1"/>
      <c r="C289" s="2"/>
      <c r="D289" s="142"/>
      <c r="E289" s="262" t="s">
        <v>54</v>
      </c>
      <c r="F289" s="237"/>
      <c r="G289" s="237"/>
      <c r="H289" s="148"/>
      <c r="I289" s="148"/>
      <c r="J289" s="148"/>
      <c r="K289" s="148"/>
      <c r="L289" s="148"/>
      <c r="M289" s="148"/>
      <c r="N289" s="149"/>
      <c r="O289" s="238"/>
      <c r="P289" s="240"/>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216"/>
      <c r="AQ289" s="1"/>
      <c r="AR289" s="1"/>
      <c r="CA289" s="1"/>
      <c r="CB289" s="1"/>
      <c r="CC289" s="1"/>
      <c r="CD289" s="1"/>
      <c r="CE289" s="1"/>
      <c r="CF289" s="1"/>
      <c r="CG289" s="1"/>
      <c r="CH289" s="1"/>
      <c r="CI289" s="1"/>
    </row>
    <row r="290" spans="1:87" ht="12.75" customHeight="1">
      <c r="A290" s="1"/>
      <c r="B290" s="1"/>
      <c r="C290" s="2"/>
      <c r="D290" s="142"/>
      <c r="E290" s="264">
        <v>1</v>
      </c>
      <c r="F290" s="328" t="s">
        <v>108</v>
      </c>
      <c r="G290" s="329"/>
      <c r="H290" s="165"/>
      <c r="I290" s="165"/>
      <c r="J290" s="165"/>
      <c r="K290" s="165"/>
      <c r="L290" s="165"/>
      <c r="M290" s="165"/>
      <c r="N290" s="166"/>
      <c r="O290" s="238"/>
      <c r="P290" s="240"/>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216"/>
      <c r="AQ290" s="1"/>
      <c r="AR290" s="1"/>
      <c r="CA290" s="1"/>
      <c r="CB290" s="1"/>
      <c r="CC290" s="1"/>
      <c r="CD290" s="1"/>
      <c r="CE290" s="1"/>
      <c r="CF290" s="1"/>
      <c r="CG290" s="1"/>
      <c r="CH290" s="1"/>
      <c r="CI290" s="1"/>
    </row>
    <row r="291" spans="1:87" ht="12.75" customHeight="1">
      <c r="A291" s="1"/>
      <c r="B291" s="1"/>
      <c r="C291" s="2"/>
      <c r="D291" s="142"/>
      <c r="E291" s="148"/>
      <c r="F291" s="169"/>
      <c r="G291" s="165"/>
      <c r="H291" s="165"/>
      <c r="I291" s="165"/>
      <c r="J291" s="165"/>
      <c r="K291" s="165"/>
      <c r="L291" s="165"/>
      <c r="M291" s="165"/>
      <c r="N291" s="166"/>
      <c r="O291" s="238"/>
      <c r="P291" s="240"/>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216"/>
      <c r="AQ291" s="1"/>
      <c r="AR291" s="1"/>
      <c r="CA291" s="1"/>
      <c r="CB291" s="1"/>
      <c r="CC291" s="1"/>
      <c r="CD291" s="1"/>
      <c r="CE291" s="1"/>
      <c r="CF291" s="1"/>
      <c r="CG291" s="1"/>
      <c r="CH291" s="1"/>
      <c r="CI291" s="1"/>
    </row>
    <row r="292" spans="1:87" ht="12.75" customHeight="1">
      <c r="A292" s="1"/>
      <c r="B292" s="1"/>
      <c r="C292" s="2"/>
      <c r="D292" s="142"/>
      <c r="E292" s="265" t="s">
        <v>56</v>
      </c>
      <c r="F292" s="266" t="s">
        <v>60</v>
      </c>
      <c r="G292" s="244">
        <v>10</v>
      </c>
      <c r="H292" s="165" t="s">
        <v>109</v>
      </c>
      <c r="I292" s="165"/>
      <c r="J292" s="165"/>
      <c r="K292" s="165"/>
      <c r="L292" s="165"/>
      <c r="M292" s="165"/>
      <c r="N292" s="166"/>
      <c r="O292" s="238"/>
      <c r="P292" s="240"/>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216"/>
      <c r="AQ292" s="1"/>
      <c r="AR292" s="1"/>
      <c r="CA292" s="1"/>
      <c r="CB292" s="1"/>
      <c r="CC292" s="1"/>
      <c r="CD292" s="1"/>
      <c r="CE292" s="1"/>
      <c r="CF292" s="1"/>
      <c r="CG292" s="1"/>
      <c r="CH292" s="1"/>
      <c r="CI292" s="1"/>
    </row>
    <row r="293" spans="1:87" ht="12.75" customHeight="1">
      <c r="A293" s="1"/>
      <c r="B293" s="1"/>
      <c r="C293" s="2"/>
      <c r="D293" s="142"/>
      <c r="E293" s="148"/>
      <c r="F293" s="169"/>
      <c r="G293" s="165"/>
      <c r="H293" s="165"/>
      <c r="I293" s="165"/>
      <c r="J293" s="165"/>
      <c r="K293" s="165"/>
      <c r="L293" s="165"/>
      <c r="M293" s="165"/>
      <c r="N293" s="166"/>
      <c r="O293" s="238"/>
      <c r="P293" s="240"/>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216"/>
      <c r="AQ293" s="1"/>
      <c r="AR293" s="1"/>
      <c r="CA293" s="1"/>
      <c r="CB293" s="1"/>
      <c r="CC293" s="1"/>
      <c r="CD293" s="1"/>
      <c r="CE293" s="1"/>
      <c r="CF293" s="1"/>
      <c r="CG293" s="1"/>
      <c r="CH293" s="1"/>
      <c r="CI293" s="1"/>
    </row>
    <row r="294" spans="1:87" ht="12.75" customHeight="1">
      <c r="A294" s="1"/>
      <c r="B294" s="1"/>
      <c r="C294" s="2"/>
      <c r="D294" s="142"/>
      <c r="E294" s="265" t="s">
        <v>64</v>
      </c>
      <c r="F294" s="266" t="s">
        <v>147</v>
      </c>
      <c r="G294" s="245">
        <v>1000</v>
      </c>
      <c r="H294" s="162"/>
      <c r="I294" s="165"/>
      <c r="J294" s="165"/>
      <c r="K294" s="165"/>
      <c r="L294" s="165"/>
      <c r="M294" s="165"/>
      <c r="N294" s="166"/>
      <c r="O294" s="238"/>
      <c r="P294" s="240"/>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216"/>
      <c r="AQ294" s="1"/>
      <c r="AR294" s="1"/>
      <c r="CA294" s="1"/>
      <c r="CB294" s="1"/>
      <c r="CC294" s="1"/>
      <c r="CD294" s="1"/>
      <c r="CE294" s="1"/>
      <c r="CF294" s="1"/>
      <c r="CG294" s="1"/>
      <c r="CH294" s="1"/>
      <c r="CI294" s="1"/>
    </row>
    <row r="295" spans="1:87" ht="12.75" customHeight="1">
      <c r="A295" s="1"/>
      <c r="B295" s="1"/>
      <c r="C295" s="2"/>
      <c r="D295" s="142"/>
      <c r="E295" s="148"/>
      <c r="F295" s="169"/>
      <c r="G295" s="165"/>
      <c r="H295" s="165"/>
      <c r="I295" s="165"/>
      <c r="J295" s="165"/>
      <c r="K295" s="165"/>
      <c r="L295" s="165"/>
      <c r="M295" s="165"/>
      <c r="N295" s="166"/>
      <c r="O295" s="238"/>
      <c r="P295" s="238"/>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216"/>
      <c r="AQ295" s="1"/>
      <c r="AR295" s="1"/>
      <c r="CA295" s="1"/>
      <c r="CB295" s="1"/>
      <c r="CC295" s="1"/>
      <c r="CD295" s="1"/>
      <c r="CE295" s="1"/>
      <c r="CF295" s="1"/>
      <c r="CG295" s="1"/>
      <c r="CH295" s="1"/>
      <c r="CI295" s="1"/>
    </row>
    <row r="296" spans="1:87" ht="12.75" customHeight="1">
      <c r="A296" s="1"/>
      <c r="B296" s="1"/>
      <c r="C296" s="2"/>
      <c r="D296" s="142"/>
      <c r="E296" s="267" t="s">
        <v>66</v>
      </c>
      <c r="F296" s="269" t="s">
        <v>114</v>
      </c>
      <c r="G296" s="249">
        <f>+G294*G292</f>
        <v>10000</v>
      </c>
      <c r="H296" s="165"/>
      <c r="I296" s="165"/>
      <c r="J296" s="165"/>
      <c r="K296" s="165"/>
      <c r="L296" s="165"/>
      <c r="M296" s="165"/>
      <c r="N296" s="166"/>
      <c r="O296" s="238"/>
      <c r="P296" s="238"/>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216"/>
      <c r="AQ296" s="1"/>
      <c r="AR296" s="1"/>
      <c r="CA296" s="1"/>
      <c r="CB296" s="1"/>
      <c r="CC296" s="1"/>
      <c r="CD296" s="1"/>
      <c r="CE296" s="1"/>
      <c r="CF296" s="1"/>
      <c r="CG296" s="1"/>
      <c r="CH296" s="1"/>
      <c r="CI296" s="1"/>
    </row>
    <row r="297" spans="1:87" ht="12.75" customHeight="1">
      <c r="A297" s="1"/>
      <c r="B297" s="1"/>
      <c r="C297" s="2"/>
      <c r="D297" s="142"/>
      <c r="E297" s="148"/>
      <c r="F297" s="169"/>
      <c r="G297" s="165"/>
      <c r="H297" s="165"/>
      <c r="I297" s="165"/>
      <c r="J297" s="165"/>
      <c r="K297" s="165"/>
      <c r="L297" s="165"/>
      <c r="M297" s="165"/>
      <c r="N297" s="166"/>
      <c r="O297" s="238"/>
      <c r="P297" s="238"/>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216"/>
      <c r="AQ297" s="1"/>
      <c r="AR297" s="1"/>
      <c r="CA297" s="1"/>
      <c r="CB297" s="1"/>
      <c r="CC297" s="1"/>
      <c r="CD297" s="1"/>
      <c r="CE297" s="1"/>
      <c r="CF297" s="1"/>
      <c r="CG297" s="1"/>
      <c r="CH297" s="1"/>
      <c r="CI297" s="1"/>
    </row>
    <row r="298" spans="1:87" ht="12.75" customHeight="1">
      <c r="A298" s="1"/>
      <c r="B298" s="1"/>
      <c r="C298" s="2"/>
      <c r="D298" s="142"/>
      <c r="E298" s="267" t="s">
        <v>68</v>
      </c>
      <c r="F298" s="269" t="s">
        <v>115</v>
      </c>
      <c r="G298" s="249">
        <f>SUM(G299:G301)</f>
        <v>4000</v>
      </c>
      <c r="H298" s="165"/>
      <c r="I298" s="165"/>
      <c r="J298" s="165"/>
      <c r="K298" s="165"/>
      <c r="L298" s="165"/>
      <c r="M298" s="165"/>
      <c r="N298" s="166"/>
      <c r="O298" s="238"/>
      <c r="P298" s="238"/>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216"/>
      <c r="AQ298" s="1"/>
      <c r="AR298" s="1"/>
      <c r="CA298" s="1"/>
      <c r="CB298" s="1"/>
      <c r="CC298" s="1"/>
      <c r="CD298" s="1"/>
      <c r="CE298" s="1"/>
      <c r="CF298" s="1"/>
      <c r="CG298" s="1"/>
      <c r="CH298" s="1"/>
      <c r="CI298" s="1"/>
    </row>
    <row r="299" spans="1:87" ht="12.75" customHeight="1">
      <c r="A299" s="1"/>
      <c r="B299" s="1"/>
      <c r="C299" s="2"/>
      <c r="D299" s="142"/>
      <c r="E299" s="149"/>
      <c r="F299" s="250" t="s">
        <v>116</v>
      </c>
      <c r="G299" s="251">
        <v>500</v>
      </c>
      <c r="H299" s="165"/>
      <c r="I299" s="165"/>
      <c r="J299" s="165"/>
      <c r="K299" s="165"/>
      <c r="L299" s="165"/>
      <c r="M299" s="165"/>
      <c r="N299" s="166"/>
      <c r="O299" s="238"/>
      <c r="P299" s="238"/>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216"/>
      <c r="AQ299" s="1"/>
      <c r="AR299" s="1"/>
      <c r="CA299" s="1"/>
      <c r="CB299" s="1"/>
      <c r="CC299" s="1"/>
      <c r="CD299" s="1"/>
      <c r="CE299" s="1"/>
      <c r="CF299" s="1"/>
      <c r="CG299" s="1"/>
      <c r="CH299" s="1"/>
      <c r="CI299" s="1"/>
    </row>
    <row r="300" spans="1:87" ht="12.75" customHeight="1">
      <c r="A300" s="1"/>
      <c r="B300" s="1"/>
      <c r="C300" s="2"/>
      <c r="D300" s="142"/>
      <c r="E300" s="149"/>
      <c r="F300" s="255" t="s">
        <v>148</v>
      </c>
      <c r="G300" s="256">
        <v>3500</v>
      </c>
      <c r="H300" s="165"/>
      <c r="I300" s="165"/>
      <c r="J300" s="165"/>
      <c r="K300" s="165"/>
      <c r="L300" s="165"/>
      <c r="M300" s="165"/>
      <c r="N300" s="166"/>
      <c r="O300" s="238"/>
      <c r="P300" s="238"/>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216"/>
      <c r="AQ300" s="1"/>
      <c r="AR300" s="1"/>
      <c r="CA300" s="1"/>
      <c r="CB300" s="1"/>
      <c r="CC300" s="1"/>
      <c r="CD300" s="1"/>
      <c r="CE300" s="1"/>
      <c r="CF300" s="1"/>
      <c r="CG300" s="1"/>
      <c r="CH300" s="1"/>
      <c r="CI300" s="1"/>
    </row>
    <row r="301" spans="1:87" ht="12.75" customHeight="1">
      <c r="A301" s="1"/>
      <c r="B301" s="1"/>
      <c r="C301" s="2"/>
      <c r="D301" s="142"/>
      <c r="E301" s="149"/>
      <c r="F301" s="255" t="s">
        <v>149</v>
      </c>
      <c r="G301" s="256"/>
      <c r="H301" s="165"/>
      <c r="I301" s="165"/>
      <c r="J301" s="165"/>
      <c r="K301" s="165"/>
      <c r="L301" s="165"/>
      <c r="M301" s="165"/>
      <c r="N301" s="166"/>
      <c r="O301" s="238"/>
      <c r="P301" s="238"/>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216"/>
      <c r="AQ301" s="1"/>
      <c r="AR301" s="1"/>
      <c r="CA301" s="1"/>
      <c r="CB301" s="1"/>
      <c r="CC301" s="1"/>
      <c r="CD301" s="1"/>
      <c r="CE301" s="1"/>
      <c r="CF301" s="1"/>
      <c r="CG301" s="1"/>
      <c r="CH301" s="1"/>
      <c r="CI301" s="1"/>
    </row>
    <row r="302" spans="1:87" ht="12.75" customHeight="1">
      <c r="A302" s="1"/>
      <c r="B302" s="1"/>
      <c r="C302" s="2"/>
      <c r="D302" s="142"/>
      <c r="E302" s="148"/>
      <c r="F302" s="169"/>
      <c r="G302" s="165"/>
      <c r="H302" s="165"/>
      <c r="I302" s="165"/>
      <c r="J302" s="165"/>
      <c r="K302" s="165"/>
      <c r="L302" s="165"/>
      <c r="M302" s="165"/>
      <c r="N302" s="166"/>
      <c r="O302" s="238"/>
      <c r="P302" s="238"/>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216"/>
      <c r="AQ302" s="1"/>
      <c r="AR302" s="1"/>
      <c r="CA302" s="1"/>
      <c r="CB302" s="1"/>
      <c r="CC302" s="1"/>
      <c r="CD302" s="1"/>
      <c r="CE302" s="1"/>
      <c r="CF302" s="1"/>
      <c r="CG302" s="1"/>
      <c r="CH302" s="1"/>
      <c r="CI302" s="1"/>
    </row>
    <row r="303" spans="1:87" ht="12.75" customHeight="1">
      <c r="A303" s="1"/>
      <c r="B303" s="1"/>
      <c r="C303" s="2"/>
      <c r="D303" s="142"/>
      <c r="E303" s="267" t="s">
        <v>119</v>
      </c>
      <c r="F303" s="269" t="s">
        <v>108</v>
      </c>
      <c r="G303" s="249">
        <f>+(G292*G294)-G298</f>
        <v>6000</v>
      </c>
      <c r="H303" s="246" t="s">
        <v>120</v>
      </c>
      <c r="I303" s="165"/>
      <c r="J303" s="165"/>
      <c r="K303" s="165"/>
      <c r="L303" s="165"/>
      <c r="M303" s="165"/>
      <c r="N303" s="166"/>
      <c r="O303" s="238"/>
      <c r="P303" s="238"/>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216"/>
      <c r="AQ303" s="1"/>
      <c r="AR303" s="1"/>
      <c r="CA303" s="1"/>
      <c r="CB303" s="1"/>
      <c r="CC303" s="1"/>
      <c r="CD303" s="1"/>
      <c r="CE303" s="1"/>
      <c r="CF303" s="1"/>
      <c r="CG303" s="1"/>
      <c r="CH303" s="1"/>
      <c r="CI303" s="1"/>
    </row>
    <row r="304" spans="1:87" ht="12.75" customHeight="1">
      <c r="A304" s="1"/>
      <c r="B304" s="1"/>
      <c r="C304" s="2"/>
      <c r="D304" s="142"/>
      <c r="E304" s="148"/>
      <c r="F304" s="169"/>
      <c r="G304" s="165"/>
      <c r="H304" s="246"/>
      <c r="I304" s="165"/>
      <c r="J304" s="165"/>
      <c r="K304" s="165"/>
      <c r="L304" s="165"/>
      <c r="M304" s="165"/>
      <c r="N304" s="166"/>
      <c r="O304" s="238"/>
      <c r="P304" s="238"/>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216"/>
      <c r="AQ304" s="1"/>
      <c r="AR304" s="1"/>
      <c r="CA304" s="1"/>
      <c r="CB304" s="1"/>
      <c r="CC304" s="1"/>
      <c r="CD304" s="1"/>
      <c r="CE304" s="1"/>
      <c r="CF304" s="1"/>
      <c r="CG304" s="1"/>
      <c r="CH304" s="1"/>
      <c r="CI304" s="1"/>
    </row>
    <row r="305" spans="1:87" ht="12.75" customHeight="1">
      <c r="A305" s="1"/>
      <c r="B305" s="1"/>
      <c r="C305" s="2"/>
      <c r="D305" s="142"/>
      <c r="E305" s="267" t="s">
        <v>121</v>
      </c>
      <c r="F305" s="269" t="s">
        <v>122</v>
      </c>
      <c r="G305" s="257">
        <f>+IF(G296=0,0,G303/G296)</f>
        <v>0.6</v>
      </c>
      <c r="H305" s="246" t="s">
        <v>123</v>
      </c>
      <c r="I305" s="165"/>
      <c r="J305" s="165"/>
      <c r="K305" s="165"/>
      <c r="L305" s="165"/>
      <c r="M305" s="165"/>
      <c r="N305" s="166"/>
      <c r="O305" s="238"/>
      <c r="P305" s="238"/>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216"/>
      <c r="AQ305" s="1"/>
      <c r="AR305" s="1"/>
      <c r="CA305" s="1"/>
      <c r="CB305" s="1"/>
      <c r="CC305" s="1"/>
      <c r="CD305" s="1"/>
      <c r="CE305" s="1"/>
      <c r="CF305" s="1"/>
      <c r="CG305" s="1"/>
      <c r="CH305" s="1"/>
      <c r="CI305" s="1"/>
    </row>
    <row r="306" spans="1:87" ht="12.75" customHeight="1">
      <c r="A306" s="1"/>
      <c r="B306" s="1"/>
      <c r="C306" s="2"/>
      <c r="D306" s="142"/>
      <c r="E306" s="148"/>
      <c r="F306" s="169"/>
      <c r="G306" s="165"/>
      <c r="H306" s="165"/>
      <c r="I306" s="165"/>
      <c r="J306" s="165"/>
      <c r="K306" s="165"/>
      <c r="L306" s="165"/>
      <c r="M306" s="165"/>
      <c r="N306" s="166"/>
      <c r="O306" s="238"/>
      <c r="P306" s="238"/>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216"/>
      <c r="AQ306" s="1"/>
      <c r="AR306" s="1"/>
      <c r="CA306" s="1"/>
      <c r="CB306" s="1"/>
      <c r="CC306" s="1"/>
      <c r="CD306" s="1"/>
      <c r="CE306" s="1"/>
      <c r="CF306" s="1"/>
      <c r="CG306" s="1"/>
      <c r="CH306" s="1"/>
      <c r="CI306" s="1"/>
    </row>
    <row r="307" spans="1:87" ht="12.75" customHeight="1">
      <c r="A307" s="1"/>
      <c r="B307" s="1"/>
      <c r="C307" s="2"/>
      <c r="D307" s="142"/>
      <c r="E307" s="148"/>
      <c r="F307" s="169"/>
      <c r="G307" s="165"/>
      <c r="H307" s="165"/>
      <c r="I307" s="165"/>
      <c r="J307" s="165"/>
      <c r="K307" s="165"/>
      <c r="L307" s="165"/>
      <c r="M307" s="165"/>
      <c r="N307" s="166"/>
      <c r="O307" s="238"/>
      <c r="P307" s="238"/>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216"/>
      <c r="AQ307" s="1"/>
      <c r="AR307" s="1"/>
      <c r="CA307" s="1"/>
      <c r="CB307" s="1"/>
      <c r="CC307" s="1"/>
      <c r="CD307" s="1"/>
      <c r="CE307" s="1"/>
      <c r="CF307" s="1"/>
      <c r="CG307" s="1"/>
      <c r="CH307" s="1"/>
      <c r="CI307" s="1"/>
    </row>
    <row r="308" spans="1:87" ht="12.75" customHeight="1">
      <c r="A308" s="1"/>
      <c r="B308" s="1"/>
      <c r="C308" s="2"/>
      <c r="D308" s="142"/>
      <c r="E308" s="264">
        <v>2</v>
      </c>
      <c r="F308" s="328" t="s">
        <v>124</v>
      </c>
      <c r="G308" s="329"/>
      <c r="H308" s="165"/>
      <c r="I308" s="165"/>
      <c r="J308" s="165"/>
      <c r="K308" s="165"/>
      <c r="L308" s="165"/>
      <c r="M308" s="165"/>
      <c r="N308" s="166"/>
      <c r="O308" s="238"/>
      <c r="P308" s="238"/>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216"/>
      <c r="AQ308" s="1"/>
      <c r="AR308" s="1"/>
      <c r="CA308" s="1"/>
      <c r="CB308" s="1"/>
      <c r="CC308" s="1"/>
      <c r="CD308" s="1"/>
      <c r="CE308" s="1"/>
      <c r="CF308" s="1"/>
      <c r="CG308" s="1"/>
      <c r="CH308" s="1"/>
      <c r="CI308" s="1"/>
    </row>
    <row r="309" spans="1:87" ht="12.75" customHeight="1">
      <c r="A309" s="1"/>
      <c r="B309" s="1"/>
      <c r="C309" s="2"/>
      <c r="D309" s="142"/>
      <c r="E309" s="148"/>
      <c r="F309" s="169"/>
      <c r="G309" s="165"/>
      <c r="H309" s="165"/>
      <c r="I309" s="165"/>
      <c r="J309" s="165"/>
      <c r="K309" s="165"/>
      <c r="L309" s="165"/>
      <c r="M309" s="165"/>
      <c r="N309" s="166"/>
      <c r="O309" s="238"/>
      <c r="P309" s="238"/>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216"/>
      <c r="AQ309" s="1"/>
      <c r="AR309" s="1"/>
      <c r="CA309" s="1"/>
      <c r="CB309" s="1"/>
      <c r="CC309" s="1"/>
      <c r="CD309" s="1"/>
      <c r="CE309" s="1"/>
      <c r="CF309" s="1"/>
      <c r="CG309" s="1"/>
      <c r="CH309" s="1"/>
      <c r="CI309" s="1"/>
    </row>
    <row r="310" spans="1:87" ht="12.75" customHeight="1">
      <c r="A310" s="1"/>
      <c r="B310" s="1"/>
      <c r="C310" s="2"/>
      <c r="D310" s="142"/>
      <c r="E310" s="267" t="s">
        <v>125</v>
      </c>
      <c r="F310" s="269" t="s">
        <v>126</v>
      </c>
      <c r="G310" s="249">
        <f>+IF(G294=0,0,G298/G294)</f>
        <v>4</v>
      </c>
      <c r="H310" s="246" t="s">
        <v>150</v>
      </c>
      <c r="I310" s="165"/>
      <c r="J310" s="165"/>
      <c r="K310" s="165"/>
      <c r="L310" s="165"/>
      <c r="M310" s="165"/>
      <c r="N310" s="166"/>
      <c r="O310" s="238"/>
      <c r="P310" s="238"/>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216"/>
      <c r="AQ310" s="1"/>
      <c r="AR310" s="1"/>
      <c r="CA310" s="1"/>
      <c r="CB310" s="1"/>
      <c r="CC310" s="1"/>
      <c r="CD310" s="1"/>
      <c r="CE310" s="1"/>
      <c r="CF310" s="1"/>
      <c r="CG310" s="1"/>
      <c r="CH310" s="1"/>
      <c r="CI310" s="1"/>
    </row>
    <row r="311" spans="1:87" ht="12.75" customHeight="1">
      <c r="A311" s="1"/>
      <c r="B311" s="1"/>
      <c r="C311" s="2"/>
      <c r="D311" s="142"/>
      <c r="E311" s="148"/>
      <c r="F311" s="169"/>
      <c r="G311" s="165"/>
      <c r="H311" s="246"/>
      <c r="I311" s="165"/>
      <c r="J311" s="165"/>
      <c r="K311" s="165"/>
      <c r="L311" s="165"/>
      <c r="M311" s="165"/>
      <c r="N311" s="166"/>
      <c r="O311" s="238"/>
      <c r="P311" s="238"/>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216"/>
      <c r="AQ311" s="1"/>
      <c r="AR311" s="1"/>
      <c r="CA311" s="1"/>
      <c r="CB311" s="1"/>
      <c r="CC311" s="1"/>
      <c r="CD311" s="1"/>
      <c r="CE311" s="1"/>
      <c r="CF311" s="1"/>
      <c r="CG311" s="1"/>
      <c r="CH311" s="1"/>
      <c r="CI311" s="1"/>
    </row>
    <row r="312" spans="1:87" ht="12.75" customHeight="1">
      <c r="A312" s="1"/>
      <c r="B312" s="1"/>
      <c r="C312" s="2"/>
      <c r="D312" s="142"/>
      <c r="E312" s="267" t="s">
        <v>128</v>
      </c>
      <c r="F312" s="269" t="s">
        <v>129</v>
      </c>
      <c r="G312" s="249">
        <f>+G292-G310</f>
        <v>6</v>
      </c>
      <c r="H312" s="246" t="s">
        <v>151</v>
      </c>
      <c r="I312" s="165"/>
      <c r="J312" s="165"/>
      <c r="K312" s="165"/>
      <c r="L312" s="165"/>
      <c r="M312" s="165"/>
      <c r="N312" s="166"/>
      <c r="O312" s="238"/>
      <c r="P312" s="238"/>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216"/>
      <c r="AQ312" s="1"/>
      <c r="AR312" s="1"/>
      <c r="CA312" s="1"/>
      <c r="CB312" s="1"/>
      <c r="CC312" s="1"/>
      <c r="CD312" s="1"/>
      <c r="CE312" s="1"/>
      <c r="CF312" s="1"/>
      <c r="CG312" s="1"/>
      <c r="CH312" s="1"/>
      <c r="CI312" s="1"/>
    </row>
    <row r="313" spans="1:87" ht="12.75" customHeight="1">
      <c r="A313" s="1"/>
      <c r="B313" s="1"/>
      <c r="C313" s="2"/>
      <c r="D313" s="142"/>
      <c r="E313" s="148"/>
      <c r="F313" s="169"/>
      <c r="G313" s="165"/>
      <c r="H313" s="246"/>
      <c r="I313" s="165"/>
      <c r="J313" s="165"/>
      <c r="K313" s="165"/>
      <c r="L313" s="165"/>
      <c r="M313" s="165"/>
      <c r="N313" s="166"/>
      <c r="O313" s="238"/>
      <c r="P313" s="238"/>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216"/>
      <c r="AQ313" s="1"/>
      <c r="AR313" s="1"/>
      <c r="CA313" s="1"/>
      <c r="CB313" s="1"/>
      <c r="CC313" s="1"/>
      <c r="CD313" s="1"/>
      <c r="CE313" s="1"/>
      <c r="CF313" s="1"/>
      <c r="CG313" s="1"/>
      <c r="CH313" s="1"/>
      <c r="CI313" s="1"/>
    </row>
    <row r="314" spans="1:87" ht="12.75" customHeight="1">
      <c r="A314" s="1"/>
      <c r="B314" s="1"/>
      <c r="C314" s="2"/>
      <c r="D314" s="142"/>
      <c r="E314" s="267" t="s">
        <v>131</v>
      </c>
      <c r="F314" s="269" t="s">
        <v>69</v>
      </c>
      <c r="G314" s="257">
        <f>+IF(G292=0,0,G312/G292)</f>
        <v>0.6</v>
      </c>
      <c r="H314" s="246" t="s">
        <v>132</v>
      </c>
      <c r="I314" s="165"/>
      <c r="J314" s="165"/>
      <c r="K314" s="165"/>
      <c r="L314" s="165"/>
      <c r="M314" s="165"/>
      <c r="N314" s="166"/>
      <c r="O314" s="238"/>
      <c r="P314" s="238"/>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216"/>
      <c r="AQ314" s="1"/>
      <c r="AR314" s="1"/>
      <c r="CA314" s="1"/>
      <c r="CB314" s="1"/>
      <c r="CC314" s="1"/>
      <c r="CD314" s="1"/>
      <c r="CE314" s="1"/>
      <c r="CF314" s="1"/>
      <c r="CG314" s="1"/>
      <c r="CH314" s="1"/>
      <c r="CI314" s="1"/>
    </row>
    <row r="315" spans="1:87" ht="18" customHeight="1">
      <c r="A315" s="1"/>
      <c r="B315" s="1"/>
      <c r="C315" s="2"/>
      <c r="D315" s="142"/>
      <c r="E315" s="148"/>
      <c r="F315" s="246" t="s">
        <v>133</v>
      </c>
      <c r="G315" s="246"/>
      <c r="H315" s="165"/>
      <c r="I315" s="165"/>
      <c r="J315" s="165"/>
      <c r="K315" s="165"/>
      <c r="L315" s="165"/>
      <c r="M315" s="165"/>
      <c r="N315" s="166"/>
      <c r="O315" s="238"/>
      <c r="P315" s="238"/>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216"/>
      <c r="AQ315" s="1"/>
      <c r="AR315" s="1"/>
      <c r="CA315" s="1"/>
      <c r="CB315" s="1"/>
      <c r="CC315" s="1"/>
      <c r="CD315" s="1"/>
      <c r="CE315" s="1"/>
      <c r="CF315" s="1"/>
      <c r="CG315" s="1"/>
      <c r="CH315" s="1"/>
      <c r="CI315" s="1"/>
    </row>
    <row r="316" spans="1:87" ht="26.25" customHeight="1">
      <c r="A316" s="1"/>
      <c r="B316" s="1"/>
      <c r="C316" s="2"/>
      <c r="D316" s="142"/>
      <c r="E316" s="148"/>
      <c r="F316" s="169"/>
      <c r="G316" s="165"/>
      <c r="H316" s="165"/>
      <c r="I316" s="165"/>
      <c r="J316" s="165"/>
      <c r="K316" s="165"/>
      <c r="L316" s="165"/>
      <c r="M316" s="165"/>
      <c r="N316" s="166"/>
      <c r="O316" s="238"/>
      <c r="P316" s="238"/>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216"/>
      <c r="AQ316" s="1"/>
      <c r="AR316" s="1"/>
      <c r="CA316" s="1"/>
      <c r="CB316" s="1"/>
      <c r="CC316" s="1"/>
      <c r="CD316" s="1"/>
      <c r="CE316" s="1"/>
      <c r="CF316" s="1"/>
      <c r="CG316" s="1"/>
      <c r="CH316" s="1"/>
      <c r="CI316" s="1"/>
    </row>
    <row r="317" spans="1:87" ht="9.75" customHeight="1">
      <c r="A317" s="1"/>
      <c r="B317" s="1"/>
      <c r="C317" s="2"/>
      <c r="D317" s="170"/>
      <c r="E317" s="171"/>
      <c r="F317" s="172"/>
      <c r="G317" s="173"/>
      <c r="H317" s="173"/>
      <c r="I317" s="173"/>
      <c r="J317" s="173"/>
      <c r="K317" s="173"/>
      <c r="L317" s="173"/>
      <c r="M317" s="173"/>
      <c r="N317" s="174"/>
      <c r="O317" s="238"/>
      <c r="P317" s="238"/>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216"/>
      <c r="AQ317" s="1"/>
      <c r="AR317" s="1"/>
      <c r="CA317" s="1"/>
      <c r="CB317" s="1"/>
      <c r="CC317" s="1"/>
      <c r="CD317" s="1"/>
      <c r="CE317" s="1"/>
      <c r="CF317" s="1"/>
      <c r="CG317" s="1"/>
      <c r="CH317" s="1"/>
      <c r="CI317" s="1"/>
    </row>
    <row r="318" spans="1:87" ht="18" customHeight="1">
      <c r="A318" s="1"/>
      <c r="B318" s="1"/>
      <c r="C318" s="2"/>
      <c r="D318" s="142"/>
      <c r="E318" s="143"/>
      <c r="F318" s="271" t="s">
        <v>134</v>
      </c>
      <c r="G318" s="165"/>
      <c r="H318" s="165"/>
      <c r="I318" s="165"/>
      <c r="J318" s="165"/>
      <c r="K318" s="165"/>
      <c r="L318" s="165"/>
      <c r="M318" s="165"/>
      <c r="N318" s="166"/>
      <c r="O318" s="238"/>
      <c r="P318" s="238"/>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216"/>
      <c r="AQ318" s="1"/>
      <c r="AR318" s="1"/>
      <c r="CA318" s="1"/>
      <c r="CB318" s="1"/>
      <c r="CC318" s="1"/>
      <c r="CD318" s="1"/>
      <c r="CE318" s="1"/>
      <c r="CF318" s="1"/>
      <c r="CG318" s="1"/>
      <c r="CH318" s="1"/>
      <c r="CI318" s="1"/>
    </row>
    <row r="319" spans="1:87" ht="4.5" customHeight="1">
      <c r="A319" s="1"/>
      <c r="B319" s="1"/>
      <c r="C319" s="2"/>
      <c r="D319" s="142"/>
      <c r="E319" s="143"/>
      <c r="F319" s="181"/>
      <c r="G319" s="165"/>
      <c r="H319" s="165"/>
      <c r="I319" s="165"/>
      <c r="J319" s="165"/>
      <c r="K319" s="165"/>
      <c r="L319" s="165"/>
      <c r="M319" s="165"/>
      <c r="N319" s="166"/>
      <c r="O319" s="238"/>
      <c r="P319" s="238"/>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216"/>
      <c r="AQ319" s="1"/>
      <c r="AR319" s="1"/>
      <c r="CA319" s="1"/>
      <c r="CB319" s="1"/>
      <c r="CC319" s="1"/>
      <c r="CD319" s="1"/>
      <c r="CE319" s="1"/>
      <c r="CF319" s="1"/>
      <c r="CG319" s="1"/>
      <c r="CH319" s="1"/>
      <c r="CI319" s="1"/>
    </row>
    <row r="320" spans="1:87" ht="12.75" customHeight="1">
      <c r="A320" s="1"/>
      <c r="B320" s="1"/>
      <c r="C320" s="2"/>
      <c r="D320" s="142"/>
      <c r="E320" s="143"/>
      <c r="F320" s="175" t="s">
        <v>135</v>
      </c>
      <c r="G320" s="165"/>
      <c r="H320" s="165"/>
      <c r="I320" s="165"/>
      <c r="J320" s="165"/>
      <c r="K320" s="165"/>
      <c r="L320" s="165"/>
      <c r="M320" s="165"/>
      <c r="N320" s="166"/>
      <c r="O320" s="238"/>
      <c r="P320" s="238"/>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216"/>
      <c r="AQ320" s="1"/>
      <c r="AR320" s="1"/>
      <c r="CA320" s="1"/>
      <c r="CB320" s="1"/>
      <c r="CC320" s="1"/>
      <c r="CD320" s="1"/>
      <c r="CE320" s="1"/>
      <c r="CF320" s="1"/>
      <c r="CG320" s="1"/>
      <c r="CH320" s="1"/>
      <c r="CI320" s="1"/>
    </row>
    <row r="321" spans="1:87" ht="12.75" customHeight="1">
      <c r="A321" s="1"/>
      <c r="B321" s="1"/>
      <c r="C321" s="2"/>
      <c r="D321" s="142"/>
      <c r="E321" s="143"/>
      <c r="F321" s="175" t="s">
        <v>136</v>
      </c>
      <c r="G321" s="165"/>
      <c r="H321" s="165"/>
      <c r="I321" s="165"/>
      <c r="J321" s="165"/>
      <c r="K321" s="165"/>
      <c r="L321" s="165"/>
      <c r="M321" s="165"/>
      <c r="N321" s="166"/>
      <c r="O321" s="238"/>
      <c r="P321" s="238"/>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216"/>
      <c r="AQ321" s="1"/>
      <c r="AR321" s="1"/>
      <c r="CA321" s="1"/>
      <c r="CB321" s="1"/>
      <c r="CC321" s="1"/>
      <c r="CD321" s="1"/>
      <c r="CE321" s="1"/>
      <c r="CF321" s="1"/>
      <c r="CG321" s="1"/>
      <c r="CH321" s="1"/>
      <c r="CI321" s="1"/>
    </row>
    <row r="322" spans="1:87" ht="12.75" customHeight="1">
      <c r="A322" s="1"/>
      <c r="B322" s="1"/>
      <c r="C322" s="2"/>
      <c r="D322" s="142"/>
      <c r="E322" s="143"/>
      <c r="F322" s="175" t="s">
        <v>137</v>
      </c>
      <c r="G322" s="165"/>
      <c r="H322" s="165"/>
      <c r="I322" s="165"/>
      <c r="J322" s="165"/>
      <c r="K322" s="165"/>
      <c r="L322" s="165"/>
      <c r="M322" s="165"/>
      <c r="N322" s="166"/>
      <c r="O322" s="238"/>
      <c r="P322" s="238"/>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216"/>
      <c r="AQ322" s="1"/>
      <c r="AR322" s="1"/>
      <c r="CA322" s="1"/>
      <c r="CB322" s="1"/>
      <c r="CC322" s="1"/>
      <c r="CD322" s="1"/>
      <c r="CE322" s="1"/>
      <c r="CF322" s="1"/>
      <c r="CG322" s="1"/>
      <c r="CH322" s="1"/>
      <c r="CI322" s="1"/>
    </row>
    <row r="323" spans="1:87" ht="4.5" customHeight="1">
      <c r="A323" s="1"/>
      <c r="B323" s="1"/>
      <c r="C323" s="2"/>
      <c r="D323" s="142"/>
      <c r="E323" s="148"/>
      <c r="F323" s="169"/>
      <c r="G323" s="165"/>
      <c r="H323" s="165"/>
      <c r="I323" s="165"/>
      <c r="J323" s="165"/>
      <c r="K323" s="165"/>
      <c r="L323" s="165"/>
      <c r="M323" s="165"/>
      <c r="N323" s="166"/>
      <c r="O323" s="238"/>
      <c r="P323" s="238"/>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216"/>
      <c r="AQ323" s="1"/>
      <c r="AR323" s="1"/>
      <c r="CA323" s="1"/>
      <c r="CB323" s="1"/>
      <c r="CC323" s="1"/>
      <c r="CD323" s="1"/>
      <c r="CE323" s="1"/>
      <c r="CF323" s="1"/>
      <c r="CG323" s="1"/>
      <c r="CH323" s="1"/>
      <c r="CI323" s="1"/>
    </row>
    <row r="324" spans="1:87" ht="4.5" customHeight="1">
      <c r="A324" s="1"/>
      <c r="B324" s="1"/>
      <c r="C324" s="2"/>
      <c r="D324" s="176"/>
      <c r="E324" s="177"/>
      <c r="F324" s="178"/>
      <c r="G324" s="179"/>
      <c r="H324" s="179"/>
      <c r="I324" s="179"/>
      <c r="J324" s="179"/>
      <c r="K324" s="179"/>
      <c r="L324" s="179"/>
      <c r="M324" s="179"/>
      <c r="N324" s="180"/>
      <c r="O324" s="238"/>
      <c r="P324" s="238"/>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216"/>
      <c r="AQ324" s="1"/>
      <c r="AR324" s="1"/>
      <c r="CA324" s="1"/>
      <c r="CB324" s="1"/>
      <c r="CC324" s="1"/>
      <c r="CD324" s="1"/>
      <c r="CE324" s="1"/>
      <c r="CF324" s="1"/>
      <c r="CG324" s="1"/>
      <c r="CH324" s="1"/>
      <c r="CI324" s="1"/>
    </row>
    <row r="325" spans="1:87" ht="9.75" customHeight="1">
      <c r="A325" s="1"/>
      <c r="B325" s="1"/>
      <c r="C325" s="2"/>
      <c r="D325" s="142"/>
      <c r="E325" s="143"/>
      <c r="F325" s="181"/>
      <c r="G325" s="165"/>
      <c r="H325" s="165"/>
      <c r="I325" s="165"/>
      <c r="J325" s="165"/>
      <c r="K325" s="165"/>
      <c r="L325" s="165"/>
      <c r="M325" s="165"/>
      <c r="N325" s="166"/>
      <c r="O325" s="238"/>
      <c r="P325" s="238"/>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216"/>
      <c r="AQ325" s="1"/>
      <c r="AR325" s="1"/>
      <c r="CA325" s="1"/>
      <c r="CB325" s="1"/>
      <c r="CC325" s="1"/>
      <c r="CD325" s="1"/>
      <c r="CE325" s="1"/>
      <c r="CF325" s="1"/>
      <c r="CG325" s="1"/>
      <c r="CH325" s="1"/>
      <c r="CI325" s="1"/>
    </row>
    <row r="326" spans="1:87" ht="18" customHeight="1">
      <c r="A326" s="1"/>
      <c r="B326" s="1"/>
      <c r="C326" s="2"/>
      <c r="D326" s="142"/>
      <c r="E326" s="143"/>
      <c r="F326" s="271" t="s">
        <v>75</v>
      </c>
      <c r="G326" s="165"/>
      <c r="H326" s="165"/>
      <c r="I326" s="165"/>
      <c r="J326" s="165"/>
      <c r="K326" s="165"/>
      <c r="L326" s="165"/>
      <c r="M326" s="165"/>
      <c r="N326" s="166"/>
      <c r="O326" s="238"/>
      <c r="P326" s="238"/>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216"/>
      <c r="AQ326" s="1"/>
      <c r="AR326" s="1"/>
      <c r="CA326" s="1"/>
      <c r="CB326" s="1"/>
      <c r="CC326" s="1"/>
      <c r="CD326" s="1"/>
      <c r="CE326" s="1"/>
      <c r="CF326" s="1"/>
      <c r="CG326" s="1"/>
      <c r="CH326" s="1"/>
      <c r="CI326" s="1"/>
    </row>
    <row r="327" spans="1:87" ht="4.5" customHeight="1">
      <c r="A327" s="1"/>
      <c r="B327" s="1"/>
      <c r="C327" s="2"/>
      <c r="D327" s="142"/>
      <c r="E327" s="143"/>
      <c r="F327" s="181"/>
      <c r="G327" s="165"/>
      <c r="H327" s="165"/>
      <c r="I327" s="165"/>
      <c r="J327" s="165"/>
      <c r="K327" s="165"/>
      <c r="L327" s="165"/>
      <c r="M327" s="165"/>
      <c r="N327" s="166"/>
      <c r="O327" s="238"/>
      <c r="P327" s="238"/>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216"/>
      <c r="AQ327" s="1"/>
      <c r="AR327" s="1"/>
      <c r="CA327" s="1"/>
      <c r="CB327" s="1"/>
      <c r="CC327" s="1"/>
      <c r="CD327" s="1"/>
      <c r="CE327" s="1"/>
      <c r="CF327" s="1"/>
      <c r="CG327" s="1"/>
      <c r="CH327" s="1"/>
      <c r="CI327" s="1"/>
    </row>
    <row r="328" spans="1:87" ht="12.75" customHeight="1">
      <c r="A328" s="1"/>
      <c r="B328" s="1"/>
      <c r="C328" s="2"/>
      <c r="D328" s="142"/>
      <c r="E328" s="143"/>
      <c r="F328" s="182" t="s">
        <v>152</v>
      </c>
      <c r="G328" s="183"/>
      <c r="H328" s="183"/>
      <c r="I328" s="165"/>
      <c r="J328" s="165"/>
      <c r="K328" s="165"/>
      <c r="L328" s="165"/>
      <c r="M328" s="165"/>
      <c r="N328" s="166"/>
      <c r="O328" s="238"/>
      <c r="P328" s="238"/>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216"/>
      <c r="AQ328" s="1"/>
      <c r="AR328" s="1"/>
      <c r="CA328" s="1"/>
      <c r="CB328" s="1"/>
      <c r="CC328" s="1"/>
      <c r="CD328" s="1"/>
      <c r="CE328" s="1"/>
      <c r="CF328" s="1"/>
      <c r="CG328" s="1"/>
      <c r="CH328" s="1"/>
      <c r="CI328" s="1"/>
    </row>
    <row r="329" spans="1:87" ht="12.75" customHeight="1">
      <c r="A329" s="1"/>
      <c r="B329" s="1"/>
      <c r="C329" s="2"/>
      <c r="D329" s="142"/>
      <c r="E329" s="143"/>
      <c r="F329" s="183" t="s">
        <v>153</v>
      </c>
      <c r="G329" s="183"/>
      <c r="H329" s="183"/>
      <c r="I329" s="165"/>
      <c r="J329" s="165"/>
      <c r="K329" s="165"/>
      <c r="L329" s="165"/>
      <c r="M329" s="165"/>
      <c r="N329" s="166"/>
      <c r="O329" s="238"/>
      <c r="P329" s="238"/>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216"/>
      <c r="AQ329" s="1"/>
      <c r="AR329" s="1"/>
      <c r="CA329" s="1"/>
      <c r="CB329" s="1"/>
      <c r="CC329" s="1"/>
      <c r="CD329" s="1"/>
      <c r="CE329" s="1"/>
      <c r="CF329" s="1"/>
      <c r="CG329" s="1"/>
      <c r="CH329" s="1"/>
      <c r="CI329" s="1"/>
    </row>
    <row r="330" spans="1:87" ht="12.75" customHeight="1">
      <c r="A330" s="1"/>
      <c r="B330" s="1"/>
      <c r="C330" s="2"/>
      <c r="D330" s="142"/>
      <c r="E330" s="143"/>
      <c r="F330" s="183" t="s">
        <v>154</v>
      </c>
      <c r="G330" s="183"/>
      <c r="H330" s="183"/>
      <c r="I330" s="165"/>
      <c r="J330" s="165"/>
      <c r="K330" s="165"/>
      <c r="L330" s="165"/>
      <c r="M330" s="165"/>
      <c r="N330" s="166"/>
      <c r="O330" s="238"/>
      <c r="P330" s="238"/>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216"/>
      <c r="AQ330" s="1"/>
      <c r="AR330" s="1"/>
      <c r="CA330" s="1"/>
      <c r="CB330" s="1"/>
      <c r="CC330" s="1"/>
      <c r="CD330" s="1"/>
      <c r="CE330" s="1"/>
      <c r="CF330" s="1"/>
      <c r="CG330" s="1"/>
      <c r="CH330" s="1"/>
      <c r="CI330" s="1"/>
    </row>
    <row r="331" spans="1:87" ht="12.75" customHeight="1">
      <c r="A331" s="1"/>
      <c r="B331" s="1"/>
      <c r="C331" s="2"/>
      <c r="D331" s="142"/>
      <c r="E331" s="143"/>
      <c r="F331" s="183" t="s">
        <v>155</v>
      </c>
      <c r="G331" s="183"/>
      <c r="H331" s="183"/>
      <c r="I331" s="165"/>
      <c r="J331" s="165"/>
      <c r="K331" s="165"/>
      <c r="L331" s="165"/>
      <c r="M331" s="165"/>
      <c r="N331" s="166"/>
      <c r="O331" s="238"/>
      <c r="P331" s="238"/>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216"/>
      <c r="AQ331" s="1"/>
      <c r="AR331" s="1"/>
      <c r="CA331" s="1"/>
      <c r="CB331" s="1"/>
      <c r="CC331" s="1"/>
      <c r="CD331" s="1"/>
      <c r="CE331" s="1"/>
      <c r="CF331" s="1"/>
      <c r="CG331" s="1"/>
      <c r="CH331" s="1"/>
      <c r="CI331" s="1"/>
    </row>
    <row r="332" spans="1:87" ht="9" customHeight="1">
      <c r="A332" s="1"/>
      <c r="B332" s="1"/>
      <c r="C332" s="2"/>
      <c r="D332" s="142"/>
      <c r="E332" s="143"/>
      <c r="F332" s="183"/>
      <c r="G332" s="183"/>
      <c r="H332" s="183"/>
      <c r="I332" s="165"/>
      <c r="J332" s="165"/>
      <c r="K332" s="165"/>
      <c r="L332" s="165"/>
      <c r="M332" s="165"/>
      <c r="N332" s="166"/>
      <c r="O332" s="238"/>
      <c r="P332" s="238"/>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216"/>
      <c r="AQ332" s="1"/>
      <c r="AR332" s="1"/>
      <c r="CA332" s="1"/>
      <c r="CB332" s="1"/>
      <c r="CC332" s="1"/>
      <c r="CD332" s="1"/>
      <c r="CE332" s="1"/>
      <c r="CF332" s="1"/>
      <c r="CG332" s="1"/>
      <c r="CH332" s="1"/>
      <c r="CI332" s="1"/>
    </row>
    <row r="333" spans="1:87" ht="12.75" customHeight="1">
      <c r="A333" s="1"/>
      <c r="B333" s="1"/>
      <c r="C333" s="2"/>
      <c r="D333" s="142"/>
      <c r="E333" s="143"/>
      <c r="F333" s="182" t="s">
        <v>80</v>
      </c>
      <c r="G333" s="183"/>
      <c r="H333" s="183"/>
      <c r="I333" s="165"/>
      <c r="J333" s="165"/>
      <c r="K333" s="165"/>
      <c r="L333" s="165"/>
      <c r="M333" s="165"/>
      <c r="N333" s="166"/>
      <c r="O333" s="238"/>
      <c r="P333" s="238"/>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216"/>
      <c r="AQ333" s="1"/>
      <c r="AR333" s="1"/>
      <c r="CA333" s="1"/>
      <c r="CB333" s="1"/>
      <c r="CC333" s="1"/>
      <c r="CD333" s="1"/>
      <c r="CE333" s="1"/>
      <c r="CF333" s="1"/>
      <c r="CG333" s="1"/>
      <c r="CH333" s="1"/>
      <c r="CI333" s="1"/>
    </row>
    <row r="334" spans="1:87" ht="12.75" customHeight="1">
      <c r="A334" s="1"/>
      <c r="B334" s="1"/>
      <c r="C334" s="2"/>
      <c r="D334" s="142"/>
      <c r="E334" s="143"/>
      <c r="F334" s="183" t="s">
        <v>156</v>
      </c>
      <c r="G334" s="185"/>
      <c r="H334" s="185"/>
      <c r="I334" s="165"/>
      <c r="J334" s="165"/>
      <c r="K334" s="165"/>
      <c r="L334" s="165"/>
      <c r="M334" s="165"/>
      <c r="N334" s="166"/>
      <c r="O334" s="238"/>
      <c r="P334" s="238"/>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216"/>
      <c r="AQ334" s="1"/>
      <c r="AR334" s="1"/>
      <c r="CA334" s="1"/>
      <c r="CB334" s="1"/>
      <c r="CC334" s="1"/>
      <c r="CD334" s="1"/>
      <c r="CE334" s="1"/>
      <c r="CF334" s="1"/>
      <c r="CG334" s="1"/>
      <c r="CH334" s="1"/>
      <c r="CI334" s="1"/>
    </row>
    <row r="335" spans="1:87" ht="12.75" customHeight="1">
      <c r="A335" s="1"/>
      <c r="B335" s="1"/>
      <c r="C335" s="2"/>
      <c r="D335" s="142"/>
      <c r="E335" s="143"/>
      <c r="F335" s="183" t="s">
        <v>157</v>
      </c>
      <c r="G335" s="165"/>
      <c r="H335" s="165"/>
      <c r="I335" s="165"/>
      <c r="J335" s="165"/>
      <c r="K335" s="165"/>
      <c r="L335" s="165"/>
      <c r="M335" s="165"/>
      <c r="N335" s="166"/>
      <c r="O335" s="238"/>
      <c r="P335" s="238"/>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216"/>
      <c r="AQ335" s="1"/>
      <c r="AR335" s="1"/>
      <c r="CA335" s="1"/>
      <c r="CB335" s="1"/>
      <c r="CC335" s="1"/>
      <c r="CD335" s="1"/>
      <c r="CE335" s="1"/>
      <c r="CF335" s="1"/>
      <c r="CG335" s="1"/>
      <c r="CH335" s="1"/>
      <c r="CI335" s="1"/>
    </row>
    <row r="336" spans="1:87" ht="4.5" customHeight="1">
      <c r="A336" s="1"/>
      <c r="B336" s="1"/>
      <c r="C336" s="2"/>
      <c r="D336" s="142"/>
      <c r="E336" s="148"/>
      <c r="F336" s="169"/>
      <c r="G336" s="165"/>
      <c r="H336" s="165"/>
      <c r="I336" s="165"/>
      <c r="J336" s="165"/>
      <c r="K336" s="165"/>
      <c r="L336" s="165"/>
      <c r="M336" s="165"/>
      <c r="N336" s="166"/>
      <c r="O336" s="238"/>
      <c r="P336" s="238"/>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216"/>
      <c r="AQ336" s="1"/>
      <c r="AR336" s="1"/>
      <c r="CA336" s="1"/>
      <c r="CB336" s="1"/>
      <c r="CC336" s="1"/>
      <c r="CD336" s="1"/>
      <c r="CE336" s="1"/>
      <c r="CF336" s="1"/>
      <c r="CG336" s="1"/>
      <c r="CH336" s="1"/>
      <c r="CI336" s="1"/>
    </row>
    <row r="337" spans="1:89" ht="18" customHeight="1">
      <c r="A337" s="1"/>
      <c r="B337" s="1"/>
      <c r="C337" s="2"/>
      <c r="D337" s="176"/>
      <c r="E337" s="177"/>
      <c r="F337" s="178"/>
      <c r="G337" s="179"/>
      <c r="H337" s="179"/>
      <c r="I337" s="179"/>
      <c r="J337" s="179"/>
      <c r="K337" s="179"/>
      <c r="L337" s="179"/>
      <c r="M337" s="179"/>
      <c r="N337" s="180"/>
      <c r="O337" s="238"/>
      <c r="P337" s="238"/>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216"/>
      <c r="AQ337" s="1"/>
      <c r="AR337" s="1"/>
      <c r="CA337" s="1"/>
      <c r="CB337" s="1"/>
      <c r="CC337" s="1"/>
      <c r="CD337" s="1"/>
      <c r="CE337" s="1"/>
      <c r="CF337" s="1"/>
      <c r="CG337" s="1"/>
      <c r="CH337" s="1"/>
      <c r="CI337" s="1"/>
    </row>
    <row r="338" spans="1:89" ht="18" customHeight="1">
      <c r="A338" s="1"/>
      <c r="B338" s="1"/>
      <c r="C338" s="2"/>
      <c r="D338" s="2"/>
      <c r="E338" s="240"/>
      <c r="F338" s="272"/>
      <c r="G338" s="238"/>
      <c r="H338" s="238"/>
      <c r="I338" s="238"/>
      <c r="J338" s="238"/>
      <c r="K338" s="238"/>
      <c r="L338" s="238"/>
      <c r="M338" s="238"/>
      <c r="N338" s="238"/>
      <c r="O338" s="238"/>
      <c r="P338" s="238"/>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216"/>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row>
    <row r="339" spans="1:89" ht="12.75" customHeight="1">
      <c r="A339" s="99"/>
      <c r="B339" s="99"/>
      <c r="C339" s="18"/>
      <c r="D339" s="2"/>
      <c r="E339" s="2"/>
      <c r="F339" s="2"/>
      <c r="G339" s="2"/>
      <c r="H339" s="2"/>
      <c r="I339" s="2"/>
      <c r="J339" s="2"/>
      <c r="K339" s="2"/>
      <c r="L339" s="2"/>
      <c r="M339" s="2"/>
      <c r="N339" s="2"/>
      <c r="O339" s="2"/>
      <c r="P339" s="2"/>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row>
    <row r="340" spans="1:89" ht="12.75" customHeight="1">
      <c r="A340" s="99"/>
      <c r="B340" s="99"/>
      <c r="C340" s="99"/>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row>
    <row r="341" spans="1:89" ht="12.75" customHeight="1">
      <c r="A341" s="99"/>
      <c r="B341" s="99"/>
      <c r="C341" s="99"/>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row>
    <row r="342" spans="1:89" ht="12.75" customHeight="1">
      <c r="A342" s="99"/>
      <c r="B342" s="99"/>
      <c r="C342" s="99"/>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row>
    <row r="343" spans="1:89" ht="12.75" customHeight="1">
      <c r="A343" s="99"/>
      <c r="B343" s="99"/>
      <c r="C343" s="99"/>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row>
    <row r="344" spans="1:89" ht="12.75" customHeight="1">
      <c r="A344" s="99"/>
      <c r="B344" s="99"/>
      <c r="C344" s="99"/>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row>
    <row r="345" spans="1:89" ht="12.75" customHeight="1">
      <c r="A345" s="99"/>
      <c r="B345" s="99"/>
      <c r="C345" s="99"/>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row>
    <row r="346" spans="1:89" ht="12.75" customHeight="1">
      <c r="A346" s="99"/>
      <c r="B346" s="99"/>
      <c r="C346" s="99"/>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row>
    <row r="347" spans="1:89" ht="12.75" customHeight="1">
      <c r="A347" s="99"/>
      <c r="B347" s="99"/>
      <c r="C347" s="99"/>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row>
    <row r="348" spans="1:89" ht="12.75" customHeight="1">
      <c r="A348" s="99"/>
      <c r="B348" s="99"/>
      <c r="C348" s="99"/>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row>
    <row r="349" spans="1:89" ht="12.75" customHeight="1">
      <c r="A349" s="99"/>
      <c r="B349" s="99"/>
      <c r="C349" s="99"/>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row>
    <row r="350" spans="1:89" ht="12.75" customHeight="1">
      <c r="A350" s="99"/>
      <c r="B350" s="99"/>
      <c r="C350" s="99"/>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row>
    <row r="351" spans="1:89" ht="12.75" customHeight="1">
      <c r="A351" s="99"/>
      <c r="B351" s="99"/>
      <c r="C351" s="99"/>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row>
    <row r="352" spans="1:89" ht="12.75" customHeight="1">
      <c r="A352" s="99"/>
      <c r="B352" s="99"/>
      <c r="C352" s="99"/>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row>
    <row r="353" spans="1:89" ht="12.75" customHeight="1">
      <c r="A353" s="99"/>
      <c r="B353" s="99"/>
      <c r="C353" s="99"/>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row>
    <row r="354" spans="1:89" ht="12.75" customHeight="1">
      <c r="A354" s="99"/>
      <c r="B354" s="99"/>
      <c r="C354" s="99"/>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row>
    <row r="355" spans="1:89" ht="12.75" customHeight="1">
      <c r="A355" s="99"/>
      <c r="B355" s="99"/>
      <c r="C355" s="99"/>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row>
    <row r="356" spans="1:89" ht="12.75" customHeight="1">
      <c r="A356" s="99"/>
      <c r="B356" s="99"/>
      <c r="C356" s="9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row>
    <row r="357" spans="1:89" ht="12.75" customHeight="1">
      <c r="A357" s="99"/>
      <c r="B357" s="99"/>
      <c r="C357" s="99"/>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row>
    <row r="358" spans="1:89" ht="12.75" customHeight="1">
      <c r="A358" s="99"/>
      <c r="B358" s="99"/>
      <c r="C358" s="99"/>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row>
    <row r="359" spans="1:89" ht="12.75" customHeight="1">
      <c r="A359" s="99"/>
      <c r="B359" s="99"/>
      <c r="C359" s="99"/>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row>
    <row r="360" spans="1:89" ht="12.75" customHeight="1">
      <c r="A360" s="99"/>
      <c r="B360" s="99"/>
      <c r="C360" s="99"/>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row>
    <row r="361" spans="1:89" ht="12.75" customHeight="1">
      <c r="A361" s="99"/>
      <c r="B361" s="99"/>
      <c r="C361" s="99"/>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row>
    <row r="362" spans="1:89" ht="12.75" customHeight="1">
      <c r="A362" s="99"/>
      <c r="B362" s="99"/>
      <c r="C362" s="99"/>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row>
    <row r="363" spans="1:89" ht="12.75" customHeight="1">
      <c r="A363" s="99"/>
      <c r="B363" s="99"/>
      <c r="C363" s="99"/>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row>
    <row r="364" spans="1:89" ht="12.75" customHeight="1">
      <c r="A364" s="99"/>
      <c r="B364" s="99"/>
      <c r="C364" s="99"/>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row>
    <row r="365" spans="1:89" ht="12.75" customHeight="1">
      <c r="A365" s="199"/>
      <c r="B365" s="199"/>
      <c r="C365" s="199"/>
      <c r="D365" s="200"/>
      <c r="E365" s="201"/>
      <c r="F365" s="201"/>
      <c r="G365" s="201"/>
      <c r="H365" s="201"/>
      <c r="I365" s="201"/>
      <c r="J365" s="201"/>
      <c r="K365" s="201"/>
      <c r="L365" s="201"/>
      <c r="M365" s="201"/>
      <c r="N365" s="201"/>
      <c r="O365" s="201"/>
      <c r="P365" s="20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row>
    <row r="366" spans="1:89" ht="12.75" customHeight="1">
      <c r="A366" s="199"/>
      <c r="B366" s="199"/>
      <c r="C366" s="199"/>
      <c r="D366" s="201"/>
      <c r="E366" s="201"/>
      <c r="F366" s="201"/>
      <c r="G366" s="201"/>
      <c r="H366" s="201"/>
      <c r="I366" s="201"/>
      <c r="J366" s="201"/>
      <c r="K366" s="201"/>
      <c r="L366" s="201"/>
      <c r="M366" s="201"/>
      <c r="N366" s="201"/>
      <c r="O366" s="201"/>
      <c r="P366" s="20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row>
    <row r="367" spans="1:89" ht="12.75" customHeight="1">
      <c r="A367" s="199"/>
      <c r="B367" s="199"/>
      <c r="C367" s="199"/>
      <c r="D367" s="201"/>
      <c r="E367" s="201"/>
      <c r="F367" s="201"/>
      <c r="G367" s="201"/>
      <c r="H367" s="201"/>
      <c r="I367" s="201"/>
      <c r="J367" s="201"/>
      <c r="K367" s="201"/>
      <c r="L367" s="201"/>
      <c r="M367" s="201"/>
      <c r="N367" s="201"/>
      <c r="O367" s="201"/>
      <c r="P367" s="20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row>
    <row r="368" spans="1:89" ht="12.75" customHeight="1">
      <c r="A368" s="99"/>
      <c r="B368" s="99"/>
      <c r="C368" s="99"/>
      <c r="D368" s="201"/>
      <c r="E368" s="201"/>
      <c r="F368" s="201"/>
      <c r="G368" s="201"/>
      <c r="H368" s="201"/>
      <c r="I368" s="201"/>
      <c r="J368" s="201"/>
      <c r="K368" s="201"/>
      <c r="L368" s="201"/>
      <c r="M368" s="201"/>
      <c r="N368" s="201"/>
      <c r="O368" s="201"/>
      <c r="P368" s="20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row>
    <row r="369" spans="1:89" ht="12.75" customHeight="1">
      <c r="A369" s="99"/>
      <c r="B369" s="99"/>
      <c r="C369" s="99"/>
      <c r="D369" s="201"/>
      <c r="E369" s="201"/>
      <c r="F369" s="201"/>
      <c r="G369" s="201"/>
      <c r="H369" s="201"/>
      <c r="I369" s="201"/>
      <c r="J369" s="201"/>
      <c r="K369" s="201"/>
      <c r="L369" s="201"/>
      <c r="M369" s="201"/>
      <c r="N369" s="201"/>
      <c r="O369" s="201"/>
      <c r="P369" s="20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row>
    <row r="370" spans="1:89" ht="12.75" customHeight="1">
      <c r="A370" s="99"/>
      <c r="B370" s="99"/>
      <c r="C370" s="99"/>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row>
    <row r="371" spans="1:89" ht="12.75" customHeight="1">
      <c r="A371" s="99"/>
      <c r="B371" s="99"/>
      <c r="C371" s="99"/>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row>
    <row r="372" spans="1:89" ht="21" customHeight="1">
      <c r="A372" s="99"/>
      <c r="B372" s="99"/>
      <c r="C372" s="99"/>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row>
    <row r="373" spans="1:89" ht="21" customHeight="1">
      <c r="A373" s="99"/>
      <c r="B373" s="99"/>
      <c r="C373" s="99"/>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row>
    <row r="374" spans="1:89" ht="21" customHeight="1">
      <c r="A374" s="99"/>
      <c r="B374" s="99"/>
      <c r="C374" s="99"/>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row>
    <row r="375" spans="1:89" ht="21" customHeight="1">
      <c r="A375" s="99"/>
      <c r="B375" s="99"/>
      <c r="C375" s="99"/>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row>
    <row r="376" spans="1:89" ht="21" customHeight="1">
      <c r="A376" s="99"/>
      <c r="B376" s="99"/>
      <c r="C376" s="99"/>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row>
    <row r="377" spans="1:89" ht="21" customHeight="1">
      <c r="A377" s="99"/>
      <c r="B377" s="99"/>
      <c r="C377" s="99"/>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row>
    <row r="378" spans="1:89" ht="21" customHeight="1">
      <c r="A378" s="99"/>
      <c r="B378" s="99"/>
      <c r="C378" s="99"/>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row>
    <row r="379" spans="1:89" ht="6.75" customHeight="1">
      <c r="A379" s="99"/>
      <c r="B379" s="99"/>
      <c r="C379" s="99"/>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row>
    <row r="380" spans="1:89" ht="12.75" customHeight="1">
      <c r="A380" s="99"/>
      <c r="B380" s="99"/>
      <c r="C380" s="99"/>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row>
    <row r="381" spans="1:89" ht="12.75" customHeight="1">
      <c r="A381" s="99"/>
      <c r="B381" s="99"/>
      <c r="C381" s="99"/>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row>
    <row r="382" spans="1:89" ht="12.75" customHeight="1">
      <c r="A382" s="99"/>
      <c r="B382" s="99"/>
      <c r="C382" s="99"/>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row>
    <row r="383" spans="1:89" ht="12.75" customHeight="1">
      <c r="A383" s="99"/>
      <c r="B383" s="99"/>
      <c r="C383" s="99"/>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row>
    <row r="384" spans="1:89" ht="12.75" customHeight="1">
      <c r="A384" s="99"/>
      <c r="B384" s="99"/>
      <c r="C384" s="99"/>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row>
    <row r="385" spans="1:89" ht="12.75" customHeight="1">
      <c r="A385" s="99"/>
      <c r="B385" s="99"/>
      <c r="C385" s="99"/>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row>
    <row r="386" spans="1:89" ht="12.75" customHeight="1">
      <c r="A386" s="99"/>
      <c r="B386" s="99"/>
      <c r="C386" s="99"/>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row>
    <row r="387" spans="1:89" ht="12.75" customHeight="1">
      <c r="A387" s="99"/>
      <c r="B387" s="99"/>
      <c r="C387" s="99"/>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row>
    <row r="388" spans="1:89" ht="12.75" customHeight="1">
      <c r="A388" s="99"/>
      <c r="B388" s="99"/>
      <c r="C388" s="99"/>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row>
    <row r="389" spans="1:89" ht="12.75" customHeight="1">
      <c r="A389" s="99"/>
      <c r="B389" s="99"/>
      <c r="C389" s="99"/>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row>
    <row r="390" spans="1:89" ht="12.75" customHeight="1">
      <c r="A390" s="99"/>
      <c r="B390" s="99"/>
      <c r="C390" s="99"/>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row>
    <row r="391" spans="1:89" ht="12.75" customHeight="1">
      <c r="A391" s="99"/>
      <c r="B391" s="99"/>
      <c r="C391" s="99"/>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row>
    <row r="392" spans="1:89" ht="12.75" customHeight="1">
      <c r="A392" s="99"/>
      <c r="B392" s="99"/>
      <c r="C392" s="99"/>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row>
    <row r="393" spans="1:89" ht="12.75" customHeight="1">
      <c r="A393" s="99"/>
      <c r="B393" s="99"/>
      <c r="C393" s="99"/>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row>
    <row r="394" spans="1:89" ht="12.75" customHeight="1">
      <c r="A394" s="99"/>
      <c r="B394" s="99"/>
      <c r="C394" s="99"/>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row>
    <row r="395" spans="1:89" ht="12.75" customHeight="1">
      <c r="A395" s="99"/>
      <c r="B395" s="99"/>
      <c r="C395" s="99"/>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row>
    <row r="396" spans="1:89" ht="12.75" customHeight="1">
      <c r="A396" s="99"/>
      <c r="B396" s="99"/>
      <c r="C396" s="99"/>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row>
    <row r="397" spans="1:89" ht="12.75" customHeight="1">
      <c r="A397" s="99"/>
      <c r="B397" s="99"/>
      <c r="C397" s="99"/>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row>
    <row r="398" spans="1:89" ht="12.75" customHeight="1">
      <c r="A398" s="99"/>
      <c r="B398" s="99"/>
      <c r="C398" s="99"/>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row>
    <row r="399" spans="1:89" ht="12.75" customHeight="1">
      <c r="A399" s="99"/>
      <c r="B399" s="99"/>
      <c r="C399" s="99"/>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row>
    <row r="400" spans="1:89" ht="12.75" customHeight="1">
      <c r="A400" s="99"/>
      <c r="B400" s="99"/>
      <c r="C400" s="99"/>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row>
    <row r="401" spans="1:89" ht="12.75" customHeight="1">
      <c r="A401" s="99"/>
      <c r="B401" s="99"/>
      <c r="C401" s="99"/>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row>
    <row r="402" spans="1:89" ht="12.75" customHeight="1">
      <c r="A402" s="99"/>
      <c r="B402" s="99"/>
      <c r="C402" s="99"/>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row>
    <row r="403" spans="1:89" ht="12.75" customHeight="1">
      <c r="A403" s="99"/>
      <c r="B403" s="99"/>
      <c r="C403" s="99"/>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row>
    <row r="404" spans="1:89" ht="12.75" customHeight="1">
      <c r="A404" s="99"/>
      <c r="B404" s="99"/>
      <c r="C404" s="99"/>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row>
    <row r="405" spans="1:89" ht="12.75" customHeight="1">
      <c r="A405" s="99"/>
      <c r="B405" s="99"/>
      <c r="C405" s="99"/>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row>
    <row r="406" spans="1:89" ht="12.75" customHeight="1">
      <c r="A406" s="99"/>
      <c r="B406" s="99"/>
      <c r="C406" s="99"/>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row>
    <row r="407" spans="1:89" ht="12.75" customHeight="1">
      <c r="A407" s="99"/>
      <c r="B407" s="99"/>
      <c r="C407" s="99"/>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row>
    <row r="408" spans="1:89" ht="12.75" customHeight="1">
      <c r="A408" s="99"/>
      <c r="B408" s="99"/>
      <c r="C408" s="99"/>
      <c r="D408" s="270"/>
      <c r="E408" s="270"/>
      <c r="F408" s="270"/>
      <c r="G408" s="270"/>
      <c r="H408" s="270"/>
      <c r="I408" s="270"/>
      <c r="J408" s="270"/>
      <c r="K408" s="270"/>
      <c r="L408" s="270"/>
      <c r="M408" s="270"/>
      <c r="N408" s="270"/>
      <c r="O408" s="270"/>
      <c r="P408" s="270"/>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row>
    <row r="409" spans="1:89" ht="12.75" customHeight="1">
      <c r="A409" s="99"/>
      <c r="B409" s="99"/>
      <c r="C409" s="99"/>
      <c r="D409" s="270"/>
      <c r="E409" s="270"/>
      <c r="F409" s="270"/>
      <c r="G409" s="270"/>
      <c r="H409" s="270"/>
      <c r="I409" s="270"/>
      <c r="J409" s="270"/>
      <c r="K409" s="270"/>
      <c r="L409" s="270"/>
      <c r="M409" s="270"/>
      <c r="N409" s="270"/>
      <c r="O409" s="270"/>
      <c r="P409" s="270"/>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row>
    <row r="410" spans="1:89" ht="12.75" customHeight="1">
      <c r="A410" s="99"/>
      <c r="B410" s="99"/>
      <c r="C410" s="99"/>
      <c r="D410" s="270"/>
      <c r="E410" s="270"/>
      <c r="F410" s="270"/>
      <c r="G410" s="270"/>
      <c r="H410" s="270"/>
      <c r="I410" s="270"/>
      <c r="J410" s="270"/>
      <c r="K410" s="270"/>
      <c r="L410" s="270"/>
      <c r="M410" s="270"/>
      <c r="N410" s="270"/>
      <c r="O410" s="270"/>
      <c r="P410" s="270"/>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row>
    <row r="411" spans="1:89" ht="12.75" customHeight="1">
      <c r="A411" s="99"/>
      <c r="B411" s="99"/>
      <c r="C411" s="99"/>
      <c r="D411" s="270"/>
      <c r="E411" s="270"/>
      <c r="F411" s="270"/>
      <c r="G411" s="270"/>
      <c r="H411" s="270"/>
      <c r="I411" s="270"/>
      <c r="J411" s="270"/>
      <c r="K411" s="270"/>
      <c r="L411" s="270"/>
      <c r="M411" s="270"/>
      <c r="N411" s="270"/>
      <c r="O411" s="270"/>
      <c r="P411" s="270"/>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row>
    <row r="412" spans="1:89" ht="12.75" customHeight="1">
      <c r="A412" s="99"/>
      <c r="B412" s="99"/>
      <c r="C412" s="99"/>
      <c r="D412" s="270"/>
      <c r="E412" s="270"/>
      <c r="F412" s="270"/>
      <c r="G412" s="270"/>
      <c r="H412" s="270"/>
      <c r="I412" s="270"/>
      <c r="J412" s="270"/>
      <c r="K412" s="270"/>
      <c r="L412" s="270"/>
      <c r="M412" s="270"/>
      <c r="N412" s="270"/>
      <c r="O412" s="270"/>
      <c r="P412" s="270"/>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row>
    <row r="413" spans="1:89" ht="12.75" customHeight="1">
      <c r="A413" s="99"/>
      <c r="B413" s="99"/>
      <c r="C413" s="99"/>
      <c r="D413" s="270"/>
      <c r="E413" s="270"/>
      <c r="F413" s="270"/>
      <c r="G413" s="270"/>
      <c r="H413" s="270"/>
      <c r="I413" s="270"/>
      <c r="J413" s="270"/>
      <c r="K413" s="270"/>
      <c r="L413" s="270"/>
      <c r="M413" s="270"/>
      <c r="N413" s="270"/>
      <c r="O413" s="270"/>
      <c r="P413" s="270"/>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row>
    <row r="414" spans="1:89" ht="12.75" customHeight="1">
      <c r="A414" s="99"/>
      <c r="B414" s="99"/>
      <c r="C414" s="99"/>
      <c r="D414" s="270"/>
      <c r="E414" s="270"/>
      <c r="F414" s="270"/>
      <c r="G414" s="270"/>
      <c r="H414" s="270"/>
      <c r="I414" s="270"/>
      <c r="J414" s="270"/>
      <c r="K414" s="270"/>
      <c r="L414" s="270"/>
      <c r="M414" s="270"/>
      <c r="N414" s="270"/>
      <c r="O414" s="270"/>
      <c r="P414" s="270"/>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row>
    <row r="415" spans="1:89" ht="12.75" customHeight="1">
      <c r="A415" s="99"/>
      <c r="B415" s="99"/>
      <c r="C415" s="99"/>
      <c r="D415" s="270"/>
      <c r="E415" s="270"/>
      <c r="F415" s="270"/>
      <c r="G415" s="270"/>
      <c r="H415" s="270"/>
      <c r="I415" s="270"/>
      <c r="J415" s="270"/>
      <c r="K415" s="270"/>
      <c r="L415" s="270"/>
      <c r="M415" s="270"/>
      <c r="N415" s="270"/>
      <c r="O415" s="270"/>
      <c r="P415" s="270"/>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row>
    <row r="416" spans="1:89" ht="12.75" customHeight="1">
      <c r="A416" s="99"/>
      <c r="B416" s="99"/>
      <c r="C416" s="99"/>
      <c r="D416" s="270"/>
      <c r="E416" s="270"/>
      <c r="F416" s="270"/>
      <c r="G416" s="270"/>
      <c r="H416" s="270"/>
      <c r="I416" s="270"/>
      <c r="J416" s="270"/>
      <c r="K416" s="270"/>
      <c r="L416" s="270"/>
      <c r="M416" s="270"/>
      <c r="N416" s="270"/>
      <c r="O416" s="270"/>
      <c r="P416" s="270"/>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row>
    <row r="417" spans="1:45" ht="12.75" customHeight="1">
      <c r="A417" s="99"/>
      <c r="B417" s="99"/>
      <c r="C417" s="99"/>
      <c r="D417" s="270"/>
      <c r="E417" s="270"/>
      <c r="F417" s="270"/>
      <c r="G417" s="270"/>
      <c r="H417" s="270"/>
      <c r="I417" s="270"/>
      <c r="J417" s="270"/>
      <c r="K417" s="270"/>
      <c r="L417" s="270"/>
      <c r="M417" s="270"/>
      <c r="N417" s="270"/>
      <c r="O417" s="270"/>
      <c r="P417" s="270"/>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row>
    <row r="418" spans="1:45" ht="12.75" customHeight="1">
      <c r="A418" s="99"/>
      <c r="B418" s="99"/>
      <c r="C418" s="99"/>
      <c r="D418" s="270"/>
      <c r="E418" s="270"/>
      <c r="F418" s="270"/>
      <c r="G418" s="270"/>
      <c r="H418" s="270"/>
      <c r="I418" s="270"/>
      <c r="J418" s="270"/>
      <c r="K418" s="270"/>
      <c r="L418" s="270"/>
      <c r="M418" s="270"/>
      <c r="N418" s="270"/>
      <c r="O418" s="270"/>
      <c r="P418" s="270"/>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row>
    <row r="419" spans="1:45" ht="12.75" customHeight="1">
      <c r="A419" s="99"/>
      <c r="B419" s="99"/>
      <c r="C419" s="99"/>
      <c r="D419" s="270"/>
      <c r="E419" s="270"/>
      <c r="F419" s="270"/>
      <c r="G419" s="270"/>
      <c r="H419" s="270"/>
      <c r="I419" s="270"/>
      <c r="J419" s="270"/>
      <c r="K419" s="270"/>
      <c r="L419" s="270"/>
      <c r="M419" s="270"/>
      <c r="N419" s="270"/>
      <c r="O419" s="270"/>
      <c r="P419" s="270"/>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row>
    <row r="420" spans="1:45" ht="12.75" customHeight="1">
      <c r="A420" s="99"/>
      <c r="B420" s="99"/>
      <c r="C420" s="99"/>
      <c r="D420" s="270"/>
      <c r="E420" s="270"/>
      <c r="F420" s="270"/>
      <c r="G420" s="270"/>
      <c r="H420" s="270"/>
      <c r="I420" s="270"/>
      <c r="J420" s="270"/>
      <c r="K420" s="270"/>
      <c r="L420" s="270"/>
      <c r="M420" s="270"/>
      <c r="N420" s="270"/>
      <c r="O420" s="270"/>
      <c r="P420" s="270"/>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row>
    <row r="421" spans="1:45" ht="12.75" customHeight="1">
      <c r="A421" s="99"/>
      <c r="B421" s="99"/>
      <c r="C421" s="99"/>
      <c r="D421" s="270"/>
      <c r="E421" s="270"/>
      <c r="F421" s="270"/>
      <c r="G421" s="270"/>
      <c r="H421" s="270"/>
      <c r="I421" s="270"/>
      <c r="J421" s="270"/>
      <c r="K421" s="270"/>
      <c r="L421" s="270"/>
      <c r="M421" s="270"/>
      <c r="N421" s="270"/>
      <c r="O421" s="270"/>
      <c r="P421" s="270"/>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row>
    <row r="422" spans="1:45" ht="12.75" customHeight="1">
      <c r="A422" s="99"/>
      <c r="B422" s="99"/>
      <c r="C422" s="99"/>
      <c r="D422" s="270"/>
      <c r="E422" s="270"/>
      <c r="F422" s="270"/>
      <c r="G422" s="270"/>
      <c r="H422" s="270"/>
      <c r="I422" s="270"/>
      <c r="J422" s="270"/>
      <c r="K422" s="270"/>
      <c r="L422" s="270"/>
      <c r="M422" s="270"/>
      <c r="N422" s="270"/>
      <c r="O422" s="270"/>
      <c r="P422" s="270"/>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row>
    <row r="423" spans="1:45" ht="12.75" customHeight="1">
      <c r="A423" s="99"/>
      <c r="B423" s="99"/>
      <c r="C423" s="99"/>
      <c r="D423" s="270"/>
      <c r="E423" s="270"/>
      <c r="F423" s="270"/>
      <c r="G423" s="270"/>
      <c r="H423" s="270"/>
      <c r="I423" s="270"/>
      <c r="J423" s="270"/>
      <c r="K423" s="270"/>
      <c r="L423" s="270"/>
      <c r="M423" s="270"/>
      <c r="N423" s="270"/>
      <c r="O423" s="270"/>
      <c r="P423" s="270"/>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row>
    <row r="424" spans="1:45" ht="12.75" customHeight="1">
      <c r="A424" s="99"/>
      <c r="B424" s="99"/>
      <c r="C424" s="99"/>
      <c r="D424" s="270"/>
      <c r="E424" s="270"/>
      <c r="F424" s="270"/>
      <c r="G424" s="270"/>
      <c r="H424" s="270"/>
      <c r="I424" s="270"/>
      <c r="J424" s="270"/>
      <c r="K424" s="270"/>
      <c r="L424" s="270"/>
      <c r="M424" s="270"/>
      <c r="N424" s="270"/>
      <c r="O424" s="270"/>
      <c r="P424" s="270"/>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row>
    <row r="425" spans="1:45" ht="12.75" customHeight="1">
      <c r="A425" s="99"/>
      <c r="B425" s="99"/>
      <c r="C425" s="99"/>
      <c r="D425" s="270"/>
      <c r="E425" s="270"/>
      <c r="F425" s="270"/>
      <c r="G425" s="270"/>
      <c r="H425" s="270"/>
      <c r="I425" s="270"/>
      <c r="J425" s="270"/>
      <c r="K425" s="270"/>
      <c r="L425" s="270"/>
      <c r="M425" s="270"/>
      <c r="N425" s="270"/>
      <c r="O425" s="270"/>
      <c r="P425" s="270"/>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row>
    <row r="426" spans="1:45" ht="12.75" customHeight="1">
      <c r="A426" s="99"/>
      <c r="B426" s="99"/>
      <c r="C426" s="99"/>
      <c r="D426" s="270"/>
      <c r="E426" s="270"/>
      <c r="F426" s="270"/>
      <c r="G426" s="270"/>
      <c r="H426" s="270"/>
      <c r="I426" s="270"/>
      <c r="J426" s="270"/>
      <c r="K426" s="270"/>
      <c r="L426" s="270"/>
      <c r="M426" s="270"/>
      <c r="N426" s="270"/>
      <c r="O426" s="270"/>
      <c r="P426" s="270"/>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row>
    <row r="427" spans="1:45" ht="12.75" customHeight="1">
      <c r="A427" s="99"/>
      <c r="B427" s="99"/>
      <c r="C427" s="99"/>
      <c r="D427" s="270"/>
      <c r="E427" s="270"/>
      <c r="F427" s="270"/>
      <c r="G427" s="270"/>
      <c r="H427" s="270"/>
      <c r="I427" s="270"/>
      <c r="J427" s="270"/>
      <c r="K427" s="270"/>
      <c r="L427" s="270"/>
      <c r="M427" s="270"/>
      <c r="N427" s="270"/>
      <c r="O427" s="270"/>
      <c r="P427" s="270"/>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row>
    <row r="428" spans="1:45" ht="12.75" customHeight="1">
      <c r="A428" s="99"/>
      <c r="B428" s="99"/>
      <c r="C428" s="99"/>
      <c r="D428" s="270"/>
      <c r="E428" s="270"/>
      <c r="F428" s="270"/>
      <c r="G428" s="270"/>
      <c r="H428" s="270"/>
      <c r="I428" s="270"/>
      <c r="J428" s="270"/>
      <c r="K428" s="270"/>
      <c r="L428" s="270"/>
      <c r="M428" s="270"/>
      <c r="N428" s="270"/>
      <c r="O428" s="270"/>
      <c r="P428" s="270"/>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row>
    <row r="429" spans="1:45" ht="12.75" customHeight="1">
      <c r="A429" s="99"/>
      <c r="B429" s="99"/>
      <c r="C429" s="99"/>
      <c r="D429" s="270"/>
      <c r="E429" s="270"/>
      <c r="F429" s="270"/>
      <c r="G429" s="270"/>
      <c r="H429" s="270"/>
      <c r="I429" s="270"/>
      <c r="J429" s="270"/>
      <c r="K429" s="270"/>
      <c r="L429" s="270"/>
      <c r="M429" s="270"/>
      <c r="N429" s="270"/>
      <c r="O429" s="270"/>
      <c r="P429" s="270"/>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row>
    <row r="430" spans="1:45" ht="12.75" customHeight="1">
      <c r="A430" s="99"/>
      <c r="B430" s="99"/>
      <c r="C430" s="99"/>
      <c r="D430" s="270"/>
      <c r="E430" s="270"/>
      <c r="F430" s="270"/>
      <c r="G430" s="270"/>
      <c r="H430" s="270"/>
      <c r="I430" s="270"/>
      <c r="J430" s="270"/>
      <c r="K430" s="270"/>
      <c r="L430" s="270"/>
      <c r="M430" s="270"/>
      <c r="N430" s="270"/>
      <c r="O430" s="270"/>
      <c r="P430" s="270"/>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row>
    <row r="431" spans="1:45" ht="12.75" customHeight="1">
      <c r="A431" s="99"/>
      <c r="B431" s="99"/>
      <c r="C431" s="99"/>
      <c r="D431" s="270"/>
      <c r="E431" s="270"/>
      <c r="F431" s="270"/>
      <c r="G431" s="270"/>
      <c r="H431" s="270"/>
      <c r="I431" s="270"/>
      <c r="J431" s="270"/>
      <c r="K431" s="270"/>
      <c r="L431" s="270"/>
      <c r="M431" s="270"/>
      <c r="N431" s="270"/>
      <c r="O431" s="270"/>
      <c r="P431" s="270"/>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row>
    <row r="432" spans="1:45" ht="12.75" customHeight="1">
      <c r="A432" s="99"/>
      <c r="B432" s="99"/>
      <c r="C432" s="99"/>
      <c r="D432" s="270"/>
      <c r="E432" s="270"/>
      <c r="F432" s="270"/>
      <c r="G432" s="270"/>
      <c r="H432" s="270"/>
      <c r="I432" s="270"/>
      <c r="J432" s="270"/>
      <c r="K432" s="270"/>
      <c r="L432" s="270"/>
      <c r="M432" s="270"/>
      <c r="N432" s="270"/>
      <c r="O432" s="270"/>
      <c r="P432" s="270"/>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row>
    <row r="433" spans="1:45" ht="12.75" customHeight="1">
      <c r="A433" s="99"/>
      <c r="B433" s="99"/>
      <c r="C433" s="99"/>
      <c r="D433" s="270"/>
      <c r="E433" s="270"/>
      <c r="F433" s="270"/>
      <c r="G433" s="270"/>
      <c r="H433" s="270"/>
      <c r="I433" s="270"/>
      <c r="J433" s="270"/>
      <c r="K433" s="270"/>
      <c r="L433" s="270"/>
      <c r="M433" s="270"/>
      <c r="N433" s="270"/>
      <c r="O433" s="270"/>
      <c r="P433" s="270"/>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row>
    <row r="434" spans="1:45" ht="12.75" customHeight="1">
      <c r="A434" s="99"/>
      <c r="B434" s="99"/>
      <c r="C434" s="99"/>
      <c r="D434" s="270"/>
      <c r="E434" s="270"/>
      <c r="F434" s="270"/>
      <c r="G434" s="270"/>
      <c r="H434" s="270"/>
      <c r="I434" s="270"/>
      <c r="J434" s="270"/>
      <c r="K434" s="270"/>
      <c r="L434" s="270"/>
      <c r="M434" s="270"/>
      <c r="N434" s="270"/>
      <c r="O434" s="270"/>
      <c r="P434" s="270"/>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row>
    <row r="435" spans="1:45" ht="12.75" customHeight="1">
      <c r="A435" s="99"/>
      <c r="B435" s="99"/>
      <c r="C435" s="99"/>
      <c r="D435" s="270"/>
      <c r="E435" s="270"/>
      <c r="F435" s="270"/>
      <c r="G435" s="270"/>
      <c r="H435" s="270"/>
      <c r="I435" s="270"/>
      <c r="J435" s="270"/>
      <c r="K435" s="270"/>
      <c r="L435" s="270"/>
      <c r="M435" s="270"/>
      <c r="N435" s="270"/>
      <c r="O435" s="270"/>
      <c r="P435" s="270"/>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row>
    <row r="436" spans="1:45" ht="12.75" customHeight="1">
      <c r="A436" s="99"/>
      <c r="B436" s="99"/>
      <c r="C436" s="99"/>
      <c r="D436" s="270"/>
      <c r="E436" s="270"/>
      <c r="F436" s="270"/>
      <c r="G436" s="270"/>
      <c r="H436" s="270"/>
      <c r="I436" s="270"/>
      <c r="J436" s="270"/>
      <c r="K436" s="270"/>
      <c r="L436" s="270"/>
      <c r="M436" s="270"/>
      <c r="N436" s="270"/>
      <c r="O436" s="270"/>
      <c r="P436" s="270"/>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row>
    <row r="437" spans="1:45" ht="12.75" customHeight="1">
      <c r="A437" s="99"/>
      <c r="B437" s="99"/>
      <c r="C437" s="99"/>
      <c r="D437" s="270"/>
      <c r="E437" s="270"/>
      <c r="F437" s="270"/>
      <c r="G437" s="270"/>
      <c r="H437" s="270"/>
      <c r="I437" s="270"/>
      <c r="J437" s="270"/>
      <c r="K437" s="270"/>
      <c r="L437" s="270"/>
      <c r="M437" s="270"/>
      <c r="N437" s="270"/>
      <c r="O437" s="270"/>
      <c r="P437" s="270"/>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row>
    <row r="438" spans="1:45" ht="12.75" customHeight="1">
      <c r="A438" s="99"/>
      <c r="B438" s="99"/>
      <c r="C438" s="99"/>
      <c r="D438" s="270"/>
      <c r="E438" s="270"/>
      <c r="F438" s="270"/>
      <c r="G438" s="270"/>
      <c r="H438" s="270"/>
      <c r="I438" s="270"/>
      <c r="J438" s="270"/>
      <c r="K438" s="270"/>
      <c r="L438" s="270"/>
      <c r="M438" s="270"/>
      <c r="N438" s="270"/>
      <c r="O438" s="270"/>
      <c r="P438" s="270"/>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row>
    <row r="439" spans="1:45" ht="12.75" customHeight="1">
      <c r="A439" s="99"/>
      <c r="B439" s="99"/>
      <c r="C439" s="99"/>
      <c r="D439" s="270"/>
      <c r="E439" s="270"/>
      <c r="F439" s="270"/>
      <c r="G439" s="270"/>
      <c r="H439" s="270"/>
      <c r="I439" s="270"/>
      <c r="J439" s="270"/>
      <c r="K439" s="270"/>
      <c r="L439" s="270"/>
      <c r="M439" s="270"/>
      <c r="N439" s="270"/>
      <c r="O439" s="270"/>
      <c r="P439" s="270"/>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row>
    <row r="440" spans="1:45" ht="12.75" customHeight="1">
      <c r="A440" s="99"/>
      <c r="B440" s="99"/>
      <c r="C440" s="99"/>
      <c r="D440" s="270"/>
      <c r="E440" s="270"/>
      <c r="F440" s="270"/>
      <c r="G440" s="270"/>
      <c r="H440" s="270"/>
      <c r="I440" s="270"/>
      <c r="J440" s="270"/>
      <c r="K440" s="270"/>
      <c r="L440" s="270"/>
      <c r="M440" s="270"/>
      <c r="N440" s="270"/>
      <c r="O440" s="270"/>
      <c r="P440" s="270"/>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row>
    <row r="441" spans="1:45" ht="12.75" customHeight="1">
      <c r="A441" s="99"/>
      <c r="B441" s="99"/>
      <c r="C441" s="99"/>
      <c r="D441" s="270"/>
      <c r="E441" s="270"/>
      <c r="F441" s="270"/>
      <c r="G441" s="270"/>
      <c r="H441" s="270"/>
      <c r="I441" s="270"/>
      <c r="J441" s="270"/>
      <c r="K441" s="270"/>
      <c r="L441" s="270"/>
      <c r="M441" s="270"/>
      <c r="N441" s="270"/>
      <c r="O441" s="270"/>
      <c r="P441" s="270"/>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row>
    <row r="442" spans="1:45" ht="12.75" customHeight="1">
      <c r="A442" s="99"/>
      <c r="B442" s="99"/>
      <c r="C442" s="99"/>
      <c r="D442" s="270"/>
      <c r="E442" s="270"/>
      <c r="F442" s="270"/>
      <c r="G442" s="270"/>
      <c r="H442" s="270"/>
      <c r="I442" s="270"/>
      <c r="J442" s="270"/>
      <c r="K442" s="270"/>
      <c r="L442" s="270"/>
      <c r="M442" s="270"/>
      <c r="N442" s="270"/>
      <c r="O442" s="270"/>
      <c r="P442" s="270"/>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row>
    <row r="443" spans="1:45" ht="12.75" customHeight="1">
      <c r="A443" s="99"/>
      <c r="B443" s="99"/>
      <c r="C443" s="99"/>
      <c r="D443" s="270"/>
      <c r="E443" s="270"/>
      <c r="F443" s="270"/>
      <c r="G443" s="270"/>
      <c r="H443" s="270"/>
      <c r="I443" s="270"/>
      <c r="J443" s="270"/>
      <c r="K443" s="270"/>
      <c r="L443" s="270"/>
      <c r="M443" s="270"/>
      <c r="N443" s="270"/>
      <c r="O443" s="270"/>
      <c r="P443" s="270"/>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row>
    <row r="444" spans="1:45" ht="12.75" customHeight="1">
      <c r="A444" s="99"/>
      <c r="B444" s="99"/>
      <c r="C444" s="99"/>
      <c r="D444" s="270"/>
      <c r="E444" s="270"/>
      <c r="F444" s="270"/>
      <c r="G444" s="270"/>
      <c r="H444" s="270"/>
      <c r="I444" s="270"/>
      <c r="J444" s="270"/>
      <c r="K444" s="270"/>
      <c r="L444" s="270"/>
      <c r="M444" s="270"/>
      <c r="N444" s="270"/>
      <c r="O444" s="270"/>
      <c r="P444" s="270"/>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row>
    <row r="445" spans="1:45" ht="12.75" customHeight="1">
      <c r="A445" s="99"/>
      <c r="B445" s="99"/>
      <c r="C445" s="99"/>
      <c r="D445" s="270"/>
      <c r="E445" s="270"/>
      <c r="F445" s="270"/>
      <c r="G445" s="270"/>
      <c r="H445" s="270"/>
      <c r="I445" s="270"/>
      <c r="J445" s="270"/>
      <c r="K445" s="270"/>
      <c r="L445" s="270"/>
      <c r="M445" s="270"/>
      <c r="N445" s="270"/>
      <c r="O445" s="270"/>
      <c r="P445" s="270"/>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row>
    <row r="446" spans="1:45" ht="12.75" customHeight="1">
      <c r="A446" s="99"/>
      <c r="B446" s="99"/>
      <c r="C446" s="99"/>
      <c r="D446" s="270"/>
      <c r="E446" s="270"/>
      <c r="F446" s="270"/>
      <c r="G446" s="270"/>
      <c r="H446" s="270"/>
      <c r="I446" s="270"/>
      <c r="J446" s="270"/>
      <c r="K446" s="270"/>
      <c r="L446" s="270"/>
      <c r="M446" s="270"/>
      <c r="N446" s="270"/>
      <c r="O446" s="270"/>
      <c r="P446" s="270"/>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row>
    <row r="447" spans="1:45" ht="12.75" customHeight="1">
      <c r="A447" s="99"/>
      <c r="B447" s="99"/>
      <c r="C447" s="99"/>
      <c r="D447" s="270"/>
      <c r="E447" s="270"/>
      <c r="F447" s="270"/>
      <c r="G447" s="270"/>
      <c r="H447" s="270"/>
      <c r="I447" s="270"/>
      <c r="J447" s="270"/>
      <c r="K447" s="270"/>
      <c r="L447" s="270"/>
      <c r="M447" s="270"/>
      <c r="N447" s="270"/>
      <c r="O447" s="270"/>
      <c r="P447" s="270"/>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row>
    <row r="448" spans="1:45" ht="12.75" customHeight="1">
      <c r="A448" s="99"/>
      <c r="B448" s="99"/>
      <c r="C448" s="99"/>
      <c r="D448" s="270"/>
      <c r="E448" s="270"/>
      <c r="F448" s="270"/>
      <c r="G448" s="270"/>
      <c r="H448" s="270"/>
      <c r="I448" s="270"/>
      <c r="J448" s="270"/>
      <c r="K448" s="270"/>
      <c r="L448" s="270"/>
      <c r="M448" s="270"/>
      <c r="N448" s="270"/>
      <c r="O448" s="270"/>
      <c r="P448" s="270"/>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row>
    <row r="449" spans="1:45" ht="12.75" customHeight="1">
      <c r="A449" s="99"/>
      <c r="B449" s="99"/>
      <c r="C449" s="99"/>
      <c r="D449" s="270"/>
      <c r="E449" s="270"/>
      <c r="F449" s="270"/>
      <c r="G449" s="270"/>
      <c r="H449" s="270"/>
      <c r="I449" s="270"/>
      <c r="J449" s="270"/>
      <c r="K449" s="270"/>
      <c r="L449" s="270"/>
      <c r="M449" s="270"/>
      <c r="N449" s="270"/>
      <c r="O449" s="270"/>
      <c r="P449" s="270"/>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row>
    <row r="450" spans="1:45" ht="12.75" customHeight="1">
      <c r="A450" s="99"/>
      <c r="B450" s="99"/>
      <c r="C450" s="99"/>
      <c r="D450" s="270"/>
      <c r="E450" s="270"/>
      <c r="F450" s="270"/>
      <c r="G450" s="270"/>
      <c r="H450" s="270"/>
      <c r="I450" s="270"/>
      <c r="J450" s="270"/>
      <c r="K450" s="270"/>
      <c r="L450" s="270"/>
      <c r="M450" s="270"/>
      <c r="N450" s="270"/>
      <c r="O450" s="270"/>
      <c r="P450" s="270"/>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row>
    <row r="451" spans="1:45" ht="12.75" customHeight="1">
      <c r="A451" s="99"/>
      <c r="B451" s="99"/>
      <c r="C451" s="99"/>
      <c r="D451" s="270"/>
      <c r="E451" s="270"/>
      <c r="F451" s="270"/>
      <c r="G451" s="270"/>
      <c r="H451" s="270"/>
      <c r="I451" s="270"/>
      <c r="J451" s="270"/>
      <c r="K451" s="270"/>
      <c r="L451" s="270"/>
      <c r="M451" s="270"/>
      <c r="N451" s="270"/>
      <c r="O451" s="270"/>
      <c r="P451" s="270"/>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row>
    <row r="452" spans="1:45" ht="12.75" customHeight="1">
      <c r="A452" s="99"/>
      <c r="B452" s="99"/>
      <c r="C452" s="99"/>
      <c r="D452" s="270"/>
      <c r="E452" s="270"/>
      <c r="F452" s="270"/>
      <c r="G452" s="270"/>
      <c r="H452" s="270"/>
      <c r="I452" s="270"/>
      <c r="J452" s="270"/>
      <c r="K452" s="270"/>
      <c r="L452" s="270"/>
      <c r="M452" s="270"/>
      <c r="N452" s="270"/>
      <c r="O452" s="270"/>
      <c r="P452" s="270"/>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row>
    <row r="453" spans="1:45" ht="12.75" customHeight="1">
      <c r="A453" s="99"/>
      <c r="B453" s="99"/>
      <c r="C453" s="99"/>
      <c r="D453" s="270"/>
      <c r="E453" s="270"/>
      <c r="F453" s="270"/>
      <c r="G453" s="270"/>
      <c r="H453" s="270"/>
      <c r="I453" s="270"/>
      <c r="J453" s="270"/>
      <c r="K453" s="270"/>
      <c r="L453" s="270"/>
      <c r="M453" s="270"/>
      <c r="N453" s="270"/>
      <c r="O453" s="270"/>
      <c r="P453" s="270"/>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row>
    <row r="454" spans="1:45" ht="12.75" customHeight="1">
      <c r="A454" s="99"/>
      <c r="B454" s="99"/>
      <c r="C454" s="99"/>
      <c r="D454" s="270"/>
      <c r="E454" s="270"/>
      <c r="F454" s="270"/>
      <c r="G454" s="270"/>
      <c r="H454" s="270"/>
      <c r="I454" s="270"/>
      <c r="J454" s="270"/>
      <c r="K454" s="270"/>
      <c r="L454" s="270"/>
      <c r="M454" s="270"/>
      <c r="N454" s="270"/>
      <c r="O454" s="270"/>
      <c r="P454" s="270"/>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row>
    <row r="455" spans="1:45" ht="12.75" customHeight="1">
      <c r="A455" s="99"/>
      <c r="B455" s="99"/>
      <c r="C455" s="99"/>
      <c r="D455" s="270"/>
      <c r="E455" s="270"/>
      <c r="F455" s="270"/>
      <c r="G455" s="270"/>
      <c r="H455" s="270"/>
      <c r="I455" s="270"/>
      <c r="J455" s="270"/>
      <c r="K455" s="270"/>
      <c r="L455" s="270"/>
      <c r="M455" s="270"/>
      <c r="N455" s="270"/>
      <c r="O455" s="270"/>
      <c r="P455" s="270"/>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row>
    <row r="456" spans="1:45" ht="12.75" customHeight="1">
      <c r="A456" s="99"/>
      <c r="B456" s="99"/>
      <c r="C456" s="99"/>
      <c r="D456" s="270"/>
      <c r="E456" s="270"/>
      <c r="F456" s="270"/>
      <c r="G456" s="270"/>
      <c r="H456" s="270"/>
      <c r="I456" s="270"/>
      <c r="J456" s="270"/>
      <c r="K456" s="270"/>
      <c r="L456" s="270"/>
      <c r="M456" s="270"/>
      <c r="N456" s="270"/>
      <c r="O456" s="270"/>
      <c r="P456" s="270"/>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row>
    <row r="457" spans="1:45" ht="12.75" customHeight="1">
      <c r="A457" s="99"/>
      <c r="B457" s="99"/>
      <c r="C457" s="99"/>
      <c r="D457" s="270"/>
      <c r="E457" s="270"/>
      <c r="F457" s="270"/>
      <c r="G457" s="270"/>
      <c r="H457" s="270"/>
      <c r="I457" s="270"/>
      <c r="J457" s="270"/>
      <c r="K457" s="270"/>
      <c r="L457" s="270"/>
      <c r="M457" s="270"/>
      <c r="N457" s="270"/>
      <c r="O457" s="270"/>
      <c r="P457" s="270"/>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row>
    <row r="458" spans="1:45" ht="12.75" customHeight="1">
      <c r="A458" s="99"/>
      <c r="B458" s="99"/>
      <c r="C458" s="99"/>
      <c r="D458" s="270"/>
      <c r="E458" s="270"/>
      <c r="F458" s="270"/>
      <c r="G458" s="270"/>
      <c r="H458" s="270"/>
      <c r="I458" s="270"/>
      <c r="J458" s="270"/>
      <c r="K458" s="270"/>
      <c r="L458" s="270"/>
      <c r="M458" s="270"/>
      <c r="N458" s="270"/>
      <c r="O458" s="270"/>
      <c r="P458" s="270"/>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row>
    <row r="459" spans="1:45" ht="12.75" customHeight="1">
      <c r="A459" s="99"/>
      <c r="B459" s="99"/>
      <c r="C459" s="99"/>
      <c r="D459" s="270"/>
      <c r="E459" s="270"/>
      <c r="F459" s="270"/>
      <c r="G459" s="270"/>
      <c r="H459" s="270"/>
      <c r="I459" s="270"/>
      <c r="J459" s="270"/>
      <c r="K459" s="270"/>
      <c r="L459" s="270"/>
      <c r="M459" s="270"/>
      <c r="N459" s="270"/>
      <c r="O459" s="270"/>
      <c r="P459" s="270"/>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row>
    <row r="460" spans="1:45" ht="12.75" customHeight="1">
      <c r="A460" s="99"/>
      <c r="B460" s="99"/>
      <c r="C460" s="99"/>
      <c r="D460" s="270"/>
      <c r="E460" s="270"/>
      <c r="F460" s="270"/>
      <c r="G460" s="270"/>
      <c r="H460" s="270"/>
      <c r="I460" s="270"/>
      <c r="J460" s="270"/>
      <c r="K460" s="270"/>
      <c r="L460" s="270"/>
      <c r="M460" s="270"/>
      <c r="N460" s="270"/>
      <c r="O460" s="270"/>
      <c r="P460" s="270"/>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row>
    <row r="461" spans="1:45" ht="12.75" customHeight="1">
      <c r="A461" s="99"/>
      <c r="B461" s="99"/>
      <c r="C461" s="99"/>
      <c r="D461" s="270"/>
      <c r="E461" s="270"/>
      <c r="F461" s="270"/>
      <c r="G461" s="270"/>
      <c r="H461" s="270"/>
      <c r="I461" s="270"/>
      <c r="J461" s="270"/>
      <c r="K461" s="270"/>
      <c r="L461" s="270"/>
      <c r="M461" s="270"/>
      <c r="N461" s="270"/>
      <c r="O461" s="270"/>
      <c r="P461" s="270"/>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row>
    <row r="462" spans="1:45" ht="12.75" customHeight="1">
      <c r="A462" s="99"/>
      <c r="B462" s="99"/>
      <c r="C462" s="99"/>
      <c r="D462" s="270"/>
      <c r="E462" s="270"/>
      <c r="F462" s="270"/>
      <c r="G462" s="270"/>
      <c r="H462" s="270"/>
      <c r="I462" s="270"/>
      <c r="J462" s="270"/>
      <c r="K462" s="270"/>
      <c r="L462" s="270"/>
      <c r="M462" s="270"/>
      <c r="N462" s="270"/>
      <c r="O462" s="270"/>
      <c r="P462" s="270"/>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row>
    <row r="463" spans="1:45" ht="12.75" customHeight="1">
      <c r="A463" s="99"/>
      <c r="B463" s="99"/>
      <c r="C463" s="99"/>
      <c r="D463" s="270"/>
      <c r="E463" s="270"/>
      <c r="F463" s="270"/>
      <c r="G463" s="270"/>
      <c r="H463" s="270"/>
      <c r="I463" s="270"/>
      <c r="J463" s="270"/>
      <c r="K463" s="270"/>
      <c r="L463" s="270"/>
      <c r="M463" s="270"/>
      <c r="N463" s="270"/>
      <c r="O463" s="270"/>
      <c r="P463" s="270"/>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row>
    <row r="464" spans="1:45" ht="12.75" customHeight="1">
      <c r="A464" s="99"/>
      <c r="B464" s="99"/>
      <c r="C464" s="99"/>
      <c r="D464" s="270"/>
      <c r="E464" s="270"/>
      <c r="F464" s="270"/>
      <c r="G464" s="270"/>
      <c r="H464" s="270"/>
      <c r="I464" s="270"/>
      <c r="J464" s="270"/>
      <c r="K464" s="270"/>
      <c r="L464" s="270"/>
      <c r="M464" s="270"/>
      <c r="N464" s="270"/>
      <c r="O464" s="270"/>
      <c r="P464" s="270"/>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row>
    <row r="465" spans="1:45" ht="12.75" customHeight="1">
      <c r="A465" s="99"/>
      <c r="B465" s="99"/>
      <c r="C465" s="99"/>
      <c r="D465" s="270"/>
      <c r="E465" s="270"/>
      <c r="F465" s="270"/>
      <c r="G465" s="270"/>
      <c r="H465" s="270"/>
      <c r="I465" s="270"/>
      <c r="J465" s="270"/>
      <c r="K465" s="270"/>
      <c r="L465" s="270"/>
      <c r="M465" s="270"/>
      <c r="N465" s="270"/>
      <c r="O465" s="270"/>
      <c r="P465" s="270"/>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row>
    <row r="466" spans="1:45" ht="12.75" customHeight="1">
      <c r="A466" s="99"/>
      <c r="B466" s="99"/>
      <c r="C466" s="99"/>
      <c r="D466" s="270"/>
      <c r="E466" s="270"/>
      <c r="F466" s="270"/>
      <c r="G466" s="270"/>
      <c r="H466" s="270"/>
      <c r="I466" s="270"/>
      <c r="J466" s="270"/>
      <c r="K466" s="270"/>
      <c r="L466" s="270"/>
      <c r="M466" s="270"/>
      <c r="N466" s="270"/>
      <c r="O466" s="270"/>
      <c r="P466" s="270"/>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row>
    <row r="467" spans="1:45" ht="12.75" customHeight="1">
      <c r="A467" s="99"/>
      <c r="B467" s="99"/>
      <c r="C467" s="99"/>
      <c r="D467" s="270"/>
      <c r="E467" s="270"/>
      <c r="F467" s="270"/>
      <c r="G467" s="270"/>
      <c r="H467" s="270"/>
      <c r="I467" s="270"/>
      <c r="J467" s="270"/>
      <c r="K467" s="270"/>
      <c r="L467" s="270"/>
      <c r="M467" s="270"/>
      <c r="N467" s="270"/>
      <c r="O467" s="270"/>
      <c r="P467" s="270"/>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row>
    <row r="468" spans="1:45" ht="12.75" customHeight="1">
      <c r="A468" s="99"/>
      <c r="B468" s="99"/>
      <c r="C468" s="99"/>
      <c r="D468" s="270"/>
      <c r="E468" s="270"/>
      <c r="F468" s="270"/>
      <c r="G468" s="270"/>
      <c r="H468" s="270"/>
      <c r="I468" s="270"/>
      <c r="J468" s="270"/>
      <c r="K468" s="270"/>
      <c r="L468" s="270"/>
      <c r="M468" s="270"/>
      <c r="N468" s="270"/>
      <c r="O468" s="270"/>
      <c r="P468" s="270"/>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row>
    <row r="469" spans="1:45" ht="12.75" customHeight="1">
      <c r="A469" s="99"/>
      <c r="B469" s="99"/>
      <c r="C469" s="99"/>
      <c r="D469" s="270"/>
      <c r="E469" s="270"/>
      <c r="F469" s="270"/>
      <c r="G469" s="270"/>
      <c r="H469" s="270"/>
      <c r="I469" s="270"/>
      <c r="J469" s="270"/>
      <c r="K469" s="270"/>
      <c r="L469" s="270"/>
      <c r="M469" s="270"/>
      <c r="N469" s="270"/>
      <c r="O469" s="270"/>
      <c r="P469" s="270"/>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row>
    <row r="470" spans="1:45" ht="12.75" customHeight="1">
      <c r="A470" s="99"/>
      <c r="B470" s="99"/>
      <c r="C470" s="99"/>
      <c r="D470" s="270"/>
      <c r="E470" s="270"/>
      <c r="F470" s="270"/>
      <c r="G470" s="270"/>
      <c r="H470" s="270"/>
      <c r="I470" s="270"/>
      <c r="J470" s="270"/>
      <c r="K470" s="270"/>
      <c r="L470" s="270"/>
      <c r="M470" s="270"/>
      <c r="N470" s="270"/>
      <c r="O470" s="270"/>
      <c r="P470" s="270"/>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row>
    <row r="471" spans="1:45" ht="12.75" customHeight="1">
      <c r="A471" s="99"/>
      <c r="B471" s="99"/>
      <c r="C471" s="99"/>
      <c r="D471" s="270"/>
      <c r="E471" s="270"/>
      <c r="F471" s="270"/>
      <c r="G471" s="270"/>
      <c r="H471" s="270"/>
      <c r="I471" s="270"/>
      <c r="J471" s="270"/>
      <c r="K471" s="270"/>
      <c r="L471" s="270"/>
      <c r="M471" s="270"/>
      <c r="N471" s="270"/>
      <c r="O471" s="270"/>
      <c r="P471" s="270"/>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row>
    <row r="472" spans="1:45" ht="12.75" customHeight="1">
      <c r="A472" s="99"/>
      <c r="B472" s="99"/>
      <c r="C472" s="99"/>
      <c r="D472" s="270"/>
      <c r="E472" s="270"/>
      <c r="F472" s="270"/>
      <c r="G472" s="270"/>
      <c r="H472" s="270"/>
      <c r="I472" s="270"/>
      <c r="J472" s="270"/>
      <c r="K472" s="270"/>
      <c r="L472" s="270"/>
      <c r="M472" s="270"/>
      <c r="N472" s="270"/>
      <c r="O472" s="270"/>
      <c r="P472" s="270"/>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row>
    <row r="473" spans="1:45" ht="12.75" customHeight="1">
      <c r="A473" s="99"/>
      <c r="B473" s="99"/>
      <c r="C473" s="99"/>
      <c r="D473" s="270"/>
      <c r="E473" s="270"/>
      <c r="F473" s="270"/>
      <c r="G473" s="270"/>
      <c r="H473" s="270"/>
      <c r="I473" s="270"/>
      <c r="J473" s="270"/>
      <c r="K473" s="270"/>
      <c r="L473" s="270"/>
      <c r="M473" s="270"/>
      <c r="N473" s="270"/>
      <c r="O473" s="270"/>
      <c r="P473" s="270"/>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row>
    <row r="474" spans="1:45" ht="12.75" customHeight="1">
      <c r="A474" s="99"/>
      <c r="B474" s="99"/>
      <c r="C474" s="99"/>
      <c r="D474" s="270"/>
      <c r="E474" s="270"/>
      <c r="F474" s="270"/>
      <c r="G474" s="270"/>
      <c r="H474" s="270"/>
      <c r="I474" s="270"/>
      <c r="J474" s="270"/>
      <c r="K474" s="270"/>
      <c r="L474" s="270"/>
      <c r="M474" s="270"/>
      <c r="N474" s="270"/>
      <c r="O474" s="270"/>
      <c r="P474" s="270"/>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row>
    <row r="475" spans="1:45" ht="12.75" customHeight="1">
      <c r="A475" s="99"/>
      <c r="B475" s="99"/>
      <c r="C475" s="99"/>
      <c r="D475" s="270"/>
      <c r="E475" s="270"/>
      <c r="F475" s="270"/>
      <c r="G475" s="270"/>
      <c r="H475" s="270"/>
      <c r="I475" s="270"/>
      <c r="J475" s="270"/>
      <c r="K475" s="270"/>
      <c r="L475" s="270"/>
      <c r="M475" s="270"/>
      <c r="N475" s="270"/>
      <c r="O475" s="270"/>
      <c r="P475" s="270"/>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row>
    <row r="476" spans="1:45" ht="12.75" customHeight="1">
      <c r="A476" s="99"/>
      <c r="B476" s="99"/>
      <c r="C476" s="99"/>
      <c r="D476" s="270"/>
      <c r="E476" s="270"/>
      <c r="F476" s="270"/>
      <c r="G476" s="270"/>
      <c r="H476" s="270"/>
      <c r="I476" s="270"/>
      <c r="J476" s="270"/>
      <c r="K476" s="270"/>
      <c r="L476" s="270"/>
      <c r="M476" s="270"/>
      <c r="N476" s="270"/>
      <c r="O476" s="270"/>
      <c r="P476" s="270"/>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row>
    <row r="477" spans="1:45" ht="12.75" customHeight="1">
      <c r="A477" s="99"/>
      <c r="B477" s="99"/>
      <c r="C477" s="99"/>
      <c r="D477" s="270"/>
      <c r="E477" s="270"/>
      <c r="F477" s="270"/>
      <c r="G477" s="270"/>
      <c r="H477" s="270"/>
      <c r="I477" s="270"/>
      <c r="J477" s="270"/>
      <c r="K477" s="270"/>
      <c r="L477" s="270"/>
      <c r="M477" s="270"/>
      <c r="N477" s="270"/>
      <c r="O477" s="270"/>
      <c r="P477" s="270"/>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row>
    <row r="478" spans="1:45" ht="12.75" customHeight="1">
      <c r="A478" s="99"/>
      <c r="B478" s="99"/>
      <c r="C478" s="99"/>
      <c r="D478" s="270"/>
      <c r="E478" s="270"/>
      <c r="F478" s="270"/>
      <c r="G478" s="270"/>
      <c r="H478" s="270"/>
      <c r="I478" s="270"/>
      <c r="J478" s="270"/>
      <c r="K478" s="270"/>
      <c r="L478" s="270"/>
      <c r="M478" s="270"/>
      <c r="N478" s="270"/>
      <c r="O478" s="270"/>
      <c r="P478" s="270"/>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row>
    <row r="479" spans="1:45" ht="12.75" customHeight="1">
      <c r="A479" s="99"/>
      <c r="B479" s="99"/>
      <c r="C479" s="99"/>
      <c r="D479" s="270"/>
      <c r="E479" s="270"/>
      <c r="F479" s="270"/>
      <c r="G479" s="270"/>
      <c r="H479" s="270"/>
      <c r="I479" s="270"/>
      <c r="J479" s="270"/>
      <c r="K479" s="270"/>
      <c r="L479" s="270"/>
      <c r="M479" s="270"/>
      <c r="N479" s="270"/>
      <c r="O479" s="270"/>
      <c r="P479" s="270"/>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row>
    <row r="480" spans="1:45" ht="12.75" customHeight="1">
      <c r="A480" s="99"/>
      <c r="B480" s="99"/>
      <c r="C480" s="99"/>
      <c r="D480" s="270"/>
      <c r="E480" s="270"/>
      <c r="F480" s="270"/>
      <c r="G480" s="270"/>
      <c r="H480" s="270"/>
      <c r="I480" s="270"/>
      <c r="J480" s="270"/>
      <c r="K480" s="270"/>
      <c r="L480" s="270"/>
      <c r="M480" s="270"/>
      <c r="N480" s="270"/>
      <c r="O480" s="270"/>
      <c r="P480" s="270"/>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row>
    <row r="481" spans="1:45" ht="12.75" customHeight="1">
      <c r="A481" s="99"/>
      <c r="B481" s="99"/>
      <c r="C481" s="99"/>
      <c r="D481" s="270"/>
      <c r="E481" s="270"/>
      <c r="F481" s="270"/>
      <c r="G481" s="270"/>
      <c r="H481" s="270"/>
      <c r="I481" s="270"/>
      <c r="J481" s="270"/>
      <c r="K481" s="270"/>
      <c r="L481" s="270"/>
      <c r="M481" s="270"/>
      <c r="N481" s="270"/>
      <c r="O481" s="270"/>
      <c r="P481" s="270"/>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row>
    <row r="482" spans="1:45" ht="12.75" customHeight="1">
      <c r="A482" s="99"/>
      <c r="B482" s="99"/>
      <c r="C482" s="99"/>
      <c r="D482" s="270"/>
      <c r="E482" s="270"/>
      <c r="F482" s="270"/>
      <c r="G482" s="270"/>
      <c r="H482" s="270"/>
      <c r="I482" s="270"/>
      <c r="J482" s="270"/>
      <c r="K482" s="270"/>
      <c r="L482" s="270"/>
      <c r="M482" s="270"/>
      <c r="N482" s="270"/>
      <c r="O482" s="270"/>
      <c r="P482" s="270"/>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row>
    <row r="483" spans="1:45" ht="12.75" customHeight="1">
      <c r="A483" s="99"/>
      <c r="B483" s="99"/>
      <c r="C483" s="99"/>
      <c r="D483" s="270"/>
      <c r="E483" s="270"/>
      <c r="F483" s="270"/>
      <c r="G483" s="270"/>
      <c r="H483" s="270"/>
      <c r="I483" s="270"/>
      <c r="J483" s="270"/>
      <c r="K483" s="270"/>
      <c r="L483" s="270"/>
      <c r="M483" s="270"/>
      <c r="N483" s="270"/>
      <c r="O483" s="270"/>
      <c r="P483" s="270"/>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row>
    <row r="484" spans="1:45" ht="12.75" customHeight="1">
      <c r="A484" s="99"/>
      <c r="B484" s="99"/>
      <c r="C484" s="99"/>
      <c r="D484" s="270"/>
      <c r="E484" s="270"/>
      <c r="F484" s="270"/>
      <c r="G484" s="270"/>
      <c r="H484" s="270"/>
      <c r="I484" s="270"/>
      <c r="J484" s="270"/>
      <c r="K484" s="270"/>
      <c r="L484" s="270"/>
      <c r="M484" s="270"/>
      <c r="N484" s="270"/>
      <c r="O484" s="270"/>
      <c r="P484" s="270"/>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row>
    <row r="485" spans="1:45" ht="12.75" customHeight="1">
      <c r="A485" s="99"/>
      <c r="B485" s="99"/>
      <c r="C485" s="99"/>
      <c r="D485" s="270"/>
      <c r="E485" s="270"/>
      <c r="F485" s="270"/>
      <c r="G485" s="270"/>
      <c r="H485" s="270"/>
      <c r="I485" s="270"/>
      <c r="J485" s="270"/>
      <c r="K485" s="270"/>
      <c r="L485" s="270"/>
      <c r="M485" s="270"/>
      <c r="N485" s="270"/>
      <c r="O485" s="270"/>
      <c r="P485" s="270"/>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row>
    <row r="486" spans="1:45" ht="12.75" customHeight="1">
      <c r="A486" s="99"/>
      <c r="B486" s="99"/>
      <c r="C486" s="99"/>
      <c r="D486" s="270"/>
      <c r="E486" s="270"/>
      <c r="F486" s="270"/>
      <c r="G486" s="270"/>
      <c r="H486" s="270"/>
      <c r="I486" s="270"/>
      <c r="J486" s="270"/>
      <c r="K486" s="270"/>
      <c r="L486" s="270"/>
      <c r="M486" s="270"/>
      <c r="N486" s="270"/>
      <c r="O486" s="270"/>
      <c r="P486" s="270"/>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row>
    <row r="487" spans="1:45" ht="12.75" customHeight="1">
      <c r="A487" s="99"/>
      <c r="B487" s="99"/>
      <c r="C487" s="99"/>
      <c r="D487" s="270"/>
      <c r="E487" s="270"/>
      <c r="F487" s="270"/>
      <c r="G487" s="270"/>
      <c r="H487" s="270"/>
      <c r="I487" s="270"/>
      <c r="J487" s="270"/>
      <c r="K487" s="270"/>
      <c r="L487" s="270"/>
      <c r="M487" s="270"/>
      <c r="N487" s="270"/>
      <c r="O487" s="270"/>
      <c r="P487" s="270"/>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row>
    <row r="488" spans="1:45" ht="12.75" customHeight="1">
      <c r="A488" s="99"/>
      <c r="B488" s="99"/>
      <c r="C488" s="99"/>
      <c r="D488" s="270"/>
      <c r="E488" s="270"/>
      <c r="F488" s="270"/>
      <c r="G488" s="270"/>
      <c r="H488" s="270"/>
      <c r="I488" s="270"/>
      <c r="J488" s="270"/>
      <c r="K488" s="270"/>
      <c r="L488" s="270"/>
      <c r="M488" s="270"/>
      <c r="N488" s="270"/>
      <c r="O488" s="270"/>
      <c r="P488" s="270"/>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row>
    <row r="489" spans="1:45" ht="12.75" customHeight="1">
      <c r="A489" s="99"/>
      <c r="B489" s="99"/>
      <c r="C489" s="99"/>
      <c r="D489" s="270"/>
      <c r="E489" s="270"/>
      <c r="F489" s="270"/>
      <c r="G489" s="270"/>
      <c r="H489" s="270"/>
      <c r="I489" s="270"/>
      <c r="J489" s="270"/>
      <c r="K489" s="270"/>
      <c r="L489" s="270"/>
      <c r="M489" s="270"/>
      <c r="N489" s="270"/>
      <c r="O489" s="270"/>
      <c r="P489" s="270"/>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row>
    <row r="490" spans="1:45" ht="12.75" customHeight="1">
      <c r="A490" s="99"/>
      <c r="B490" s="99"/>
      <c r="C490" s="99"/>
      <c r="D490" s="270"/>
      <c r="E490" s="270"/>
      <c r="F490" s="270"/>
      <c r="G490" s="270"/>
      <c r="H490" s="270"/>
      <c r="I490" s="270"/>
      <c r="J490" s="270"/>
      <c r="K490" s="270"/>
      <c r="L490" s="270"/>
      <c r="M490" s="270"/>
      <c r="N490" s="270"/>
      <c r="O490" s="270"/>
      <c r="P490" s="270"/>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row>
    <row r="491" spans="1:45" ht="12.75" customHeight="1">
      <c r="A491" s="99"/>
      <c r="B491" s="99"/>
      <c r="C491" s="99"/>
      <c r="D491" s="270"/>
      <c r="E491" s="270"/>
      <c r="F491" s="270"/>
      <c r="G491" s="270"/>
      <c r="H491" s="270"/>
      <c r="I491" s="270"/>
      <c r="J491" s="270"/>
      <c r="K491" s="270"/>
      <c r="L491" s="270"/>
      <c r="M491" s="270"/>
      <c r="N491" s="270"/>
      <c r="O491" s="270"/>
      <c r="P491" s="270"/>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row>
    <row r="492" spans="1:45" ht="12.75" customHeight="1">
      <c r="A492" s="99"/>
      <c r="B492" s="99"/>
      <c r="C492" s="99"/>
      <c r="D492" s="270"/>
      <c r="E492" s="270"/>
      <c r="F492" s="270"/>
      <c r="G492" s="270"/>
      <c r="H492" s="270"/>
      <c r="I492" s="270"/>
      <c r="J492" s="270"/>
      <c r="K492" s="270"/>
      <c r="L492" s="270"/>
      <c r="M492" s="270"/>
      <c r="N492" s="270"/>
      <c r="O492" s="270"/>
      <c r="P492" s="270"/>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row>
    <row r="493" spans="1:45" ht="12.75" customHeight="1">
      <c r="A493" s="99"/>
      <c r="B493" s="99"/>
      <c r="C493" s="99"/>
      <c r="D493" s="270"/>
      <c r="E493" s="270"/>
      <c r="F493" s="270"/>
      <c r="G493" s="270"/>
      <c r="H493" s="270"/>
      <c r="I493" s="270"/>
      <c r="J493" s="270"/>
      <c r="K493" s="270"/>
      <c r="L493" s="270"/>
      <c r="M493" s="270"/>
      <c r="N493" s="270"/>
      <c r="O493" s="270"/>
      <c r="P493" s="270"/>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row>
    <row r="494" spans="1:45" ht="12.75" customHeight="1">
      <c r="A494" s="99"/>
      <c r="B494" s="99"/>
      <c r="C494" s="99"/>
      <c r="D494" s="270"/>
      <c r="E494" s="270"/>
      <c r="F494" s="270"/>
      <c r="G494" s="270"/>
      <c r="H494" s="270"/>
      <c r="I494" s="270"/>
      <c r="J494" s="270"/>
      <c r="K494" s="270"/>
      <c r="L494" s="270"/>
      <c r="M494" s="270"/>
      <c r="N494" s="270"/>
      <c r="O494" s="270"/>
      <c r="P494" s="270"/>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row>
    <row r="495" spans="1:45" ht="12.75" customHeight="1">
      <c r="A495" s="99"/>
      <c r="B495" s="99"/>
      <c r="C495" s="99"/>
      <c r="D495" s="270"/>
      <c r="E495" s="270"/>
      <c r="F495" s="270"/>
      <c r="G495" s="270"/>
      <c r="H495" s="270"/>
      <c r="I495" s="270"/>
      <c r="J495" s="270"/>
      <c r="K495" s="270"/>
      <c r="L495" s="270"/>
      <c r="M495" s="270"/>
      <c r="N495" s="270"/>
      <c r="O495" s="270"/>
      <c r="P495" s="270"/>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row>
    <row r="496" spans="1:45" ht="12.75" customHeight="1">
      <c r="A496" s="99"/>
      <c r="B496" s="99"/>
      <c r="C496" s="99"/>
      <c r="D496" s="270"/>
      <c r="E496" s="270"/>
      <c r="F496" s="270"/>
      <c r="G496" s="270"/>
      <c r="H496" s="270"/>
      <c r="I496" s="270"/>
      <c r="J496" s="270"/>
      <c r="K496" s="270"/>
      <c r="L496" s="270"/>
      <c r="M496" s="270"/>
      <c r="N496" s="270"/>
      <c r="O496" s="270"/>
      <c r="P496" s="270"/>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row>
    <row r="497" spans="1:45" ht="12.75" customHeight="1">
      <c r="A497" s="99"/>
      <c r="B497" s="99"/>
      <c r="C497" s="99"/>
      <c r="D497" s="270"/>
      <c r="E497" s="270"/>
      <c r="F497" s="270"/>
      <c r="G497" s="270"/>
      <c r="H497" s="270"/>
      <c r="I497" s="270"/>
      <c r="J497" s="270"/>
      <c r="K497" s="270"/>
      <c r="L497" s="270"/>
      <c r="M497" s="270"/>
      <c r="N497" s="270"/>
      <c r="O497" s="270"/>
      <c r="P497" s="270"/>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row>
    <row r="498" spans="1:45" ht="12.75" customHeight="1">
      <c r="A498" s="99"/>
      <c r="B498" s="99"/>
      <c r="C498" s="99"/>
      <c r="D498" s="270"/>
      <c r="E498" s="270"/>
      <c r="F498" s="270"/>
      <c r="G498" s="270"/>
      <c r="H498" s="270"/>
      <c r="I498" s="270"/>
      <c r="J498" s="270"/>
      <c r="K498" s="270"/>
      <c r="L498" s="270"/>
      <c r="M498" s="270"/>
      <c r="N498" s="270"/>
      <c r="O498" s="270"/>
      <c r="P498" s="270"/>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row>
    <row r="499" spans="1:45" ht="12.75" customHeight="1">
      <c r="A499" s="99"/>
      <c r="B499" s="99"/>
      <c r="C499" s="99"/>
      <c r="D499" s="270"/>
      <c r="E499" s="270"/>
      <c r="F499" s="270"/>
      <c r="G499" s="270"/>
      <c r="H499" s="270"/>
      <c r="I499" s="270"/>
      <c r="J499" s="270"/>
      <c r="K499" s="270"/>
      <c r="L499" s="270"/>
      <c r="M499" s="270"/>
      <c r="N499" s="270"/>
      <c r="O499" s="270"/>
      <c r="P499" s="270"/>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row>
    <row r="500" spans="1:45" ht="12.75" customHeight="1">
      <c r="A500" s="99"/>
      <c r="B500" s="99"/>
      <c r="C500" s="99"/>
      <c r="D500" s="270"/>
      <c r="E500" s="270"/>
      <c r="F500" s="270"/>
      <c r="G500" s="270"/>
      <c r="H500" s="270"/>
      <c r="I500" s="270"/>
      <c r="J500" s="270"/>
      <c r="K500" s="270"/>
      <c r="L500" s="270"/>
      <c r="M500" s="270"/>
      <c r="N500" s="270"/>
      <c r="O500" s="270"/>
      <c r="P500" s="270"/>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row>
    <row r="501" spans="1:45" ht="12.75" customHeight="1">
      <c r="A501" s="99"/>
      <c r="B501" s="99"/>
      <c r="C501" s="99"/>
      <c r="D501" s="270"/>
      <c r="E501" s="270"/>
      <c r="F501" s="270"/>
      <c r="G501" s="270"/>
      <c r="H501" s="270"/>
      <c r="I501" s="270"/>
      <c r="J501" s="270"/>
      <c r="K501" s="270"/>
      <c r="L501" s="270"/>
      <c r="M501" s="270"/>
      <c r="N501" s="270"/>
      <c r="O501" s="270"/>
      <c r="P501" s="270"/>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row>
    <row r="502" spans="1:45" ht="12.75" customHeight="1">
      <c r="A502" s="99"/>
      <c r="B502" s="99"/>
      <c r="C502" s="99"/>
      <c r="D502" s="270"/>
      <c r="E502" s="270"/>
      <c r="F502" s="270"/>
      <c r="G502" s="270"/>
      <c r="H502" s="270"/>
      <c r="I502" s="270"/>
      <c r="J502" s="270"/>
      <c r="K502" s="270"/>
      <c r="L502" s="270"/>
      <c r="M502" s="270"/>
      <c r="N502" s="270"/>
      <c r="O502" s="270"/>
      <c r="P502" s="270"/>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row>
    <row r="503" spans="1:45" ht="12.75" customHeight="1">
      <c r="A503" s="99"/>
      <c r="B503" s="99"/>
      <c r="C503" s="99"/>
      <c r="D503" s="270"/>
      <c r="E503" s="270"/>
      <c r="F503" s="270"/>
      <c r="G503" s="270"/>
      <c r="H503" s="270"/>
      <c r="I503" s="270"/>
      <c r="J503" s="270"/>
      <c r="K503" s="270"/>
      <c r="L503" s="270"/>
      <c r="M503" s="270"/>
      <c r="N503" s="270"/>
      <c r="O503" s="270"/>
      <c r="P503" s="270"/>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row>
    <row r="504" spans="1:45" ht="12.75" customHeight="1">
      <c r="A504" s="99"/>
      <c r="B504" s="99"/>
      <c r="C504" s="99"/>
      <c r="D504" s="270"/>
      <c r="E504" s="270"/>
      <c r="F504" s="270"/>
      <c r="G504" s="270"/>
      <c r="H504" s="270"/>
      <c r="I504" s="270"/>
      <c r="J504" s="270"/>
      <c r="K504" s="270"/>
      <c r="L504" s="270"/>
      <c r="M504" s="270"/>
      <c r="N504" s="270"/>
      <c r="O504" s="270"/>
      <c r="P504" s="270"/>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row>
    <row r="505" spans="1:45" ht="12.75" customHeight="1">
      <c r="A505" s="99"/>
      <c r="B505" s="99"/>
      <c r="C505" s="99"/>
      <c r="D505" s="270"/>
      <c r="E505" s="270"/>
      <c r="F505" s="270"/>
      <c r="G505" s="270"/>
      <c r="H505" s="270"/>
      <c r="I505" s="270"/>
      <c r="J505" s="270"/>
      <c r="K505" s="270"/>
      <c r="L505" s="270"/>
      <c r="M505" s="270"/>
      <c r="N505" s="270"/>
      <c r="O505" s="270"/>
      <c r="P505" s="270"/>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row>
    <row r="506" spans="1:45" ht="12.75" customHeight="1">
      <c r="A506" s="99"/>
      <c r="B506" s="99"/>
      <c r="C506" s="99"/>
      <c r="D506" s="270"/>
      <c r="E506" s="270"/>
      <c r="F506" s="270"/>
      <c r="G506" s="270"/>
      <c r="H506" s="270"/>
      <c r="I506" s="270"/>
      <c r="J506" s="270"/>
      <c r="K506" s="270"/>
      <c r="L506" s="270"/>
      <c r="M506" s="270"/>
      <c r="N506" s="270"/>
      <c r="O506" s="270"/>
      <c r="P506" s="270"/>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row>
    <row r="507" spans="1:45" ht="12.75" customHeight="1">
      <c r="A507" s="99"/>
      <c r="B507" s="99"/>
      <c r="C507" s="99"/>
      <c r="D507" s="270"/>
      <c r="E507" s="270"/>
      <c r="F507" s="270"/>
      <c r="G507" s="270"/>
      <c r="H507" s="270"/>
      <c r="I507" s="270"/>
      <c r="J507" s="270"/>
      <c r="K507" s="270"/>
      <c r="L507" s="270"/>
      <c r="M507" s="270"/>
      <c r="N507" s="270"/>
      <c r="O507" s="270"/>
      <c r="P507" s="270"/>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row>
    <row r="508" spans="1:45" ht="12.75" customHeight="1">
      <c r="A508" s="99"/>
      <c r="B508" s="99"/>
      <c r="C508" s="99"/>
      <c r="D508" s="270"/>
      <c r="E508" s="270"/>
      <c r="F508" s="270"/>
      <c r="G508" s="270"/>
      <c r="H508" s="270"/>
      <c r="I508" s="270"/>
      <c r="J508" s="270"/>
      <c r="K508" s="270"/>
      <c r="L508" s="270"/>
      <c r="M508" s="270"/>
      <c r="N508" s="270"/>
      <c r="O508" s="270"/>
      <c r="P508" s="270"/>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row>
    <row r="509" spans="1:45" ht="12.75" customHeight="1">
      <c r="A509" s="99"/>
      <c r="B509" s="99"/>
      <c r="C509" s="99"/>
      <c r="D509" s="270"/>
      <c r="E509" s="270"/>
      <c r="F509" s="270"/>
      <c r="G509" s="270"/>
      <c r="H509" s="270"/>
      <c r="I509" s="270"/>
      <c r="J509" s="270"/>
      <c r="K509" s="270"/>
      <c r="L509" s="270"/>
      <c r="M509" s="270"/>
      <c r="N509" s="270"/>
      <c r="O509" s="270"/>
      <c r="P509" s="270"/>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row>
    <row r="510" spans="1:45" ht="12.75" customHeight="1">
      <c r="A510" s="99"/>
      <c r="B510" s="99"/>
      <c r="C510" s="99"/>
      <c r="D510" s="270"/>
      <c r="E510" s="270"/>
      <c r="F510" s="270"/>
      <c r="G510" s="270"/>
      <c r="H510" s="270"/>
      <c r="I510" s="270"/>
      <c r="J510" s="270"/>
      <c r="K510" s="270"/>
      <c r="L510" s="270"/>
      <c r="M510" s="270"/>
      <c r="N510" s="270"/>
      <c r="O510" s="270"/>
      <c r="P510" s="270"/>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row>
    <row r="511" spans="1:45" ht="12.75" customHeight="1">
      <c r="A511" s="99"/>
      <c r="B511" s="99"/>
      <c r="C511" s="99"/>
      <c r="D511" s="270"/>
      <c r="E511" s="270"/>
      <c r="F511" s="270"/>
      <c r="G511" s="270"/>
      <c r="H511" s="270"/>
      <c r="I511" s="270"/>
      <c r="J511" s="270"/>
      <c r="K511" s="270"/>
      <c r="L511" s="270"/>
      <c r="M511" s="270"/>
      <c r="N511" s="270"/>
      <c r="O511" s="270"/>
      <c r="P511" s="270"/>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1:45" ht="12.75" customHeight="1">
      <c r="A512" s="99"/>
      <c r="B512" s="99"/>
      <c r="C512" s="99"/>
      <c r="D512" s="270"/>
      <c r="E512" s="270"/>
      <c r="F512" s="270"/>
      <c r="G512" s="270"/>
      <c r="H512" s="270"/>
      <c r="I512" s="270"/>
      <c r="J512" s="270"/>
      <c r="K512" s="270"/>
      <c r="L512" s="270"/>
      <c r="M512" s="270"/>
      <c r="N512" s="270"/>
      <c r="O512" s="270"/>
      <c r="P512" s="270"/>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1:39" ht="12.75" customHeight="1">
      <c r="A513" s="99"/>
      <c r="B513" s="99"/>
      <c r="C513" s="99"/>
      <c r="D513" s="270"/>
      <c r="E513" s="270"/>
      <c r="F513" s="270"/>
      <c r="G513" s="270"/>
      <c r="H513" s="270"/>
      <c r="I513" s="270"/>
      <c r="J513" s="270"/>
      <c r="K513" s="270"/>
      <c r="L513" s="270"/>
      <c r="M513" s="270"/>
      <c r="N513" s="270"/>
      <c r="O513" s="270"/>
      <c r="P513" s="270"/>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1:39" ht="12.75" customHeight="1">
      <c r="A514" s="99"/>
      <c r="B514" s="99"/>
      <c r="C514" s="99"/>
      <c r="D514" s="270"/>
      <c r="E514" s="270"/>
      <c r="F514" s="270"/>
      <c r="G514" s="270"/>
      <c r="H514" s="270"/>
      <c r="I514" s="270"/>
      <c r="J514" s="270"/>
      <c r="K514" s="270"/>
      <c r="L514" s="270"/>
      <c r="M514" s="270"/>
      <c r="N514" s="270"/>
      <c r="O514" s="270"/>
      <c r="P514" s="270"/>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1:39" ht="12.75" customHeight="1">
      <c r="A515" s="99"/>
      <c r="B515" s="99"/>
      <c r="C515" s="99"/>
      <c r="D515" s="270"/>
      <c r="E515" s="270"/>
      <c r="F515" s="270"/>
      <c r="G515" s="270"/>
      <c r="H515" s="270"/>
      <c r="I515" s="270"/>
      <c r="J515" s="270"/>
      <c r="K515" s="270"/>
      <c r="L515" s="270"/>
      <c r="M515" s="270"/>
      <c r="N515" s="270"/>
      <c r="O515" s="270"/>
      <c r="P515" s="270"/>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1:39" ht="12.75" customHeight="1">
      <c r="A516" s="99"/>
      <c r="B516" s="99"/>
      <c r="C516" s="99"/>
      <c r="D516" s="270"/>
      <c r="E516" s="270"/>
      <c r="F516" s="270"/>
      <c r="G516" s="270"/>
      <c r="H516" s="270"/>
      <c r="I516" s="270"/>
      <c r="J516" s="270"/>
      <c r="K516" s="270"/>
      <c r="L516" s="270"/>
      <c r="M516" s="270"/>
      <c r="N516" s="270"/>
      <c r="O516" s="270"/>
      <c r="P516" s="270"/>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1:39" ht="12.75" customHeight="1">
      <c r="A517" s="99"/>
      <c r="B517" s="99"/>
      <c r="C517" s="99"/>
      <c r="D517" s="270"/>
      <c r="E517" s="270"/>
      <c r="F517" s="270"/>
      <c r="G517" s="270"/>
      <c r="H517" s="270"/>
      <c r="I517" s="270"/>
      <c r="J517" s="270"/>
      <c r="K517" s="270"/>
      <c r="L517" s="270"/>
      <c r="M517" s="270"/>
      <c r="N517" s="270"/>
      <c r="O517" s="270"/>
      <c r="P517" s="270"/>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1:39" ht="12.75" customHeight="1">
      <c r="A518" s="99"/>
      <c r="B518" s="99"/>
      <c r="C518" s="99"/>
      <c r="D518" s="270"/>
      <c r="E518" s="270"/>
      <c r="F518" s="270"/>
      <c r="G518" s="270"/>
      <c r="H518" s="270"/>
      <c r="I518" s="270"/>
      <c r="J518" s="270"/>
      <c r="K518" s="270"/>
      <c r="L518" s="270"/>
      <c r="M518" s="270"/>
      <c r="N518" s="270"/>
      <c r="O518" s="270"/>
      <c r="P518" s="270"/>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1:39" ht="12.75" customHeight="1">
      <c r="A519" s="99"/>
      <c r="B519" s="99"/>
      <c r="C519" s="99"/>
      <c r="D519" s="270"/>
      <c r="E519" s="270"/>
      <c r="F519" s="270"/>
      <c r="G519" s="270"/>
      <c r="H519" s="270"/>
      <c r="I519" s="270"/>
      <c r="J519" s="270"/>
      <c r="K519" s="270"/>
      <c r="L519" s="270"/>
      <c r="M519" s="270"/>
      <c r="N519" s="270"/>
      <c r="O519" s="270"/>
      <c r="P519" s="270"/>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1:39" ht="12.75" customHeight="1">
      <c r="A520" s="99"/>
      <c r="B520" s="99"/>
      <c r="C520" s="99"/>
      <c r="D520" s="270"/>
      <c r="E520" s="270"/>
      <c r="F520" s="270"/>
      <c r="G520" s="270"/>
      <c r="H520" s="270"/>
      <c r="I520" s="270"/>
      <c r="J520" s="270"/>
      <c r="K520" s="270"/>
      <c r="L520" s="270"/>
      <c r="M520" s="270"/>
      <c r="N520" s="270"/>
      <c r="O520" s="270"/>
      <c r="P520" s="270"/>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1:39" ht="12.75" customHeight="1">
      <c r="A521" s="99"/>
      <c r="B521" s="99"/>
      <c r="C521" s="99"/>
      <c r="D521" s="270"/>
      <c r="E521" s="270"/>
      <c r="F521" s="270"/>
      <c r="G521" s="270"/>
      <c r="H521" s="270"/>
      <c r="I521" s="270"/>
      <c r="J521" s="270"/>
      <c r="K521" s="270"/>
      <c r="L521" s="270"/>
      <c r="M521" s="270"/>
      <c r="N521" s="270"/>
      <c r="O521" s="270"/>
      <c r="P521" s="270"/>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1:39" ht="12.75" customHeight="1">
      <c r="A522" s="99"/>
      <c r="B522" s="99"/>
      <c r="C522" s="99"/>
      <c r="D522" s="270"/>
      <c r="E522" s="270"/>
      <c r="F522" s="270"/>
      <c r="G522" s="270"/>
      <c r="H522" s="270"/>
      <c r="I522" s="270"/>
      <c r="J522" s="270"/>
      <c r="K522" s="270"/>
      <c r="L522" s="270"/>
      <c r="M522" s="270"/>
      <c r="N522" s="270"/>
      <c r="O522" s="270"/>
      <c r="P522" s="270"/>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1:39" ht="12.75" customHeight="1">
      <c r="A523" s="99"/>
      <c r="B523" s="99"/>
      <c r="C523" s="99"/>
      <c r="D523" s="270"/>
      <c r="E523" s="270"/>
      <c r="F523" s="270"/>
      <c r="G523" s="270"/>
      <c r="H523" s="270"/>
      <c r="I523" s="270"/>
      <c r="J523" s="270"/>
      <c r="K523" s="270"/>
      <c r="L523" s="270"/>
      <c r="M523" s="270"/>
      <c r="N523" s="270"/>
      <c r="O523" s="270"/>
      <c r="P523" s="270"/>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1:39" ht="12.75" customHeight="1">
      <c r="A524" s="99"/>
      <c r="B524" s="99"/>
      <c r="C524" s="99"/>
      <c r="D524" s="270"/>
      <c r="E524" s="270"/>
      <c r="F524" s="270"/>
      <c r="G524" s="270"/>
      <c r="H524" s="270"/>
      <c r="I524" s="270"/>
      <c r="J524" s="270"/>
      <c r="K524" s="270"/>
      <c r="L524" s="270"/>
      <c r="M524" s="270"/>
      <c r="N524" s="270"/>
      <c r="O524" s="270"/>
      <c r="P524" s="270"/>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1:39" ht="12.75" customHeight="1">
      <c r="A525" s="99"/>
      <c r="B525" s="99"/>
      <c r="C525" s="99"/>
      <c r="D525" s="270"/>
      <c r="E525" s="270"/>
      <c r="F525" s="270"/>
      <c r="G525" s="270"/>
      <c r="H525" s="270"/>
      <c r="I525" s="270"/>
      <c r="J525" s="270"/>
      <c r="K525" s="270"/>
      <c r="L525" s="270"/>
      <c r="M525" s="270"/>
      <c r="N525" s="270"/>
      <c r="O525" s="270"/>
      <c r="P525" s="270"/>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1:39" ht="12.75" customHeight="1">
      <c r="A526" s="99"/>
      <c r="B526" s="99"/>
      <c r="C526" s="99"/>
      <c r="D526" s="270"/>
      <c r="E526" s="270"/>
      <c r="F526" s="270"/>
      <c r="G526" s="270"/>
      <c r="H526" s="270"/>
      <c r="I526" s="270"/>
      <c r="J526" s="270"/>
      <c r="K526" s="270"/>
      <c r="L526" s="270"/>
      <c r="M526" s="270"/>
      <c r="N526" s="270"/>
      <c r="O526" s="270"/>
      <c r="P526" s="270"/>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1:39" ht="12.75" customHeight="1">
      <c r="A527" s="99"/>
      <c r="B527" s="99"/>
      <c r="C527" s="99"/>
      <c r="D527" s="270"/>
      <c r="E527" s="270"/>
      <c r="F527" s="270"/>
      <c r="G527" s="270"/>
      <c r="H527" s="270"/>
      <c r="I527" s="270"/>
      <c r="J527" s="270"/>
      <c r="K527" s="270"/>
      <c r="L527" s="270"/>
      <c r="M527" s="270"/>
      <c r="N527" s="270"/>
      <c r="O527" s="270"/>
      <c r="P527" s="270"/>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1:39" ht="12.75" customHeight="1">
      <c r="A528" s="99"/>
      <c r="B528" s="99"/>
      <c r="C528" s="99"/>
      <c r="D528" s="270"/>
      <c r="E528" s="270"/>
      <c r="F528" s="270"/>
      <c r="G528" s="270"/>
      <c r="H528" s="270"/>
      <c r="I528" s="270"/>
      <c r="J528" s="270"/>
      <c r="K528" s="270"/>
      <c r="L528" s="270"/>
      <c r="M528" s="270"/>
      <c r="N528" s="270"/>
      <c r="O528" s="270"/>
      <c r="P528" s="270"/>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1:39" ht="12.75" customHeight="1">
      <c r="A529" s="99"/>
      <c r="B529" s="99"/>
      <c r="C529" s="99"/>
      <c r="D529" s="270"/>
      <c r="E529" s="270"/>
      <c r="F529" s="270"/>
      <c r="G529" s="270"/>
      <c r="H529" s="270"/>
      <c r="I529" s="270"/>
      <c r="J529" s="270"/>
      <c r="K529" s="270"/>
      <c r="L529" s="270"/>
      <c r="M529" s="270"/>
      <c r="N529" s="270"/>
      <c r="O529" s="270"/>
      <c r="P529" s="270"/>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1:39" ht="12.75" customHeight="1">
      <c r="A530" s="99"/>
      <c r="B530" s="99"/>
      <c r="C530" s="99"/>
      <c r="D530" s="270"/>
      <c r="E530" s="270"/>
      <c r="F530" s="270"/>
      <c r="G530" s="270"/>
      <c r="H530" s="270"/>
      <c r="I530" s="270"/>
      <c r="J530" s="270"/>
      <c r="K530" s="270"/>
      <c r="L530" s="270"/>
      <c r="M530" s="270"/>
      <c r="N530" s="270"/>
      <c r="O530" s="270"/>
      <c r="P530" s="270"/>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1:39" ht="12.75" customHeight="1">
      <c r="A531" s="99"/>
      <c r="B531" s="99"/>
      <c r="C531" s="99"/>
      <c r="D531" s="270"/>
      <c r="E531" s="270"/>
      <c r="F531" s="270"/>
      <c r="G531" s="270"/>
      <c r="H531" s="270"/>
      <c r="I531" s="270"/>
      <c r="J531" s="270"/>
      <c r="K531" s="270"/>
      <c r="L531" s="270"/>
      <c r="M531" s="270"/>
      <c r="N531" s="270"/>
      <c r="O531" s="270"/>
      <c r="P531" s="270"/>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1:39" ht="12.75" customHeight="1">
      <c r="A532" s="99"/>
      <c r="B532" s="99"/>
      <c r="C532" s="99"/>
      <c r="D532" s="270"/>
      <c r="E532" s="270"/>
      <c r="F532" s="270"/>
      <c r="G532" s="270"/>
      <c r="H532" s="270"/>
      <c r="I532" s="270"/>
      <c r="J532" s="270"/>
      <c r="K532" s="270"/>
      <c r="L532" s="270"/>
      <c r="M532" s="270"/>
      <c r="N532" s="270"/>
      <c r="O532" s="270"/>
      <c r="P532" s="270"/>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1:39" ht="12.75" customHeight="1">
      <c r="A533" s="99"/>
      <c r="B533" s="99"/>
      <c r="C533" s="99"/>
      <c r="D533" s="270"/>
      <c r="E533" s="270"/>
      <c r="F533" s="270"/>
      <c r="G533" s="270"/>
      <c r="H533" s="270"/>
      <c r="I533" s="270"/>
      <c r="J533" s="270"/>
      <c r="K533" s="270"/>
      <c r="L533" s="270"/>
      <c r="M533" s="270"/>
      <c r="N533" s="270"/>
      <c r="O533" s="270"/>
      <c r="P533" s="270"/>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1:39" ht="12.75" customHeight="1">
      <c r="A534" s="99"/>
      <c r="B534" s="99"/>
      <c r="C534" s="99"/>
      <c r="D534" s="270"/>
      <c r="E534" s="270"/>
      <c r="F534" s="270"/>
      <c r="G534" s="270"/>
      <c r="H534" s="270"/>
      <c r="I534" s="270"/>
      <c r="J534" s="270"/>
      <c r="K534" s="270"/>
      <c r="L534" s="270"/>
      <c r="M534" s="270"/>
      <c r="N534" s="270"/>
      <c r="O534" s="270"/>
      <c r="P534" s="270"/>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1:39" ht="12.75" customHeight="1">
      <c r="A535" s="99"/>
      <c r="B535" s="99"/>
      <c r="C535" s="99"/>
      <c r="D535" s="270"/>
      <c r="E535" s="270"/>
      <c r="F535" s="270"/>
      <c r="G535" s="270"/>
      <c r="H535" s="270"/>
      <c r="I535" s="270"/>
      <c r="J535" s="270"/>
      <c r="K535" s="270"/>
      <c r="L535" s="270"/>
      <c r="M535" s="270"/>
      <c r="N535" s="270"/>
      <c r="O535" s="270"/>
      <c r="P535" s="270"/>
      <c r="Q535" s="1"/>
      <c r="R535" s="1"/>
      <c r="S535" s="1"/>
      <c r="T535" s="1"/>
      <c r="U535" s="1"/>
      <c r="V535" s="1"/>
      <c r="W535" s="1"/>
      <c r="X535" s="1"/>
      <c r="Y535" s="1"/>
      <c r="Z535" s="1"/>
      <c r="AA535" s="1"/>
      <c r="AB535" s="1"/>
      <c r="AC535" s="1"/>
      <c r="AD535" s="1"/>
      <c r="AE535" s="1"/>
      <c r="AF535" s="1"/>
      <c r="AG535" s="1"/>
      <c r="AH535" s="1"/>
      <c r="AI535" s="1"/>
      <c r="AJ535" s="1"/>
      <c r="AK535" s="1"/>
      <c r="AL535" s="1"/>
      <c r="AM535" s="1"/>
    </row>
  </sheetData>
  <mergeCells count="35">
    <mergeCell ref="G8:J8"/>
    <mergeCell ref="F10:G10"/>
    <mergeCell ref="F14:G14"/>
    <mergeCell ref="F15:G15"/>
    <mergeCell ref="F47:G47"/>
    <mergeCell ref="F45:H45"/>
    <mergeCell ref="F43:G43"/>
    <mergeCell ref="F290:G290"/>
    <mergeCell ref="F308:G308"/>
    <mergeCell ref="F28:G28"/>
    <mergeCell ref="D287:N287"/>
    <mergeCell ref="D4:N4"/>
    <mergeCell ref="F37:H37"/>
    <mergeCell ref="F33:G33"/>
    <mergeCell ref="F34:G34"/>
    <mergeCell ref="F40:G40"/>
    <mergeCell ref="F36:G36"/>
    <mergeCell ref="F11:G11"/>
    <mergeCell ref="F12:G12"/>
    <mergeCell ref="F13:G13"/>
    <mergeCell ref="F19:G19"/>
    <mergeCell ref="F25:G25"/>
    <mergeCell ref="F42:G42"/>
    <mergeCell ref="F16:G16"/>
    <mergeCell ref="F17:G17"/>
    <mergeCell ref="F30:G30"/>
    <mergeCell ref="F32:G32"/>
    <mergeCell ref="F49:G49"/>
    <mergeCell ref="F27:G27"/>
    <mergeCell ref="F41:H41"/>
    <mergeCell ref="F21:G21"/>
    <mergeCell ref="F23:G23"/>
    <mergeCell ref="F26:G26"/>
    <mergeCell ref="F24:G24"/>
    <mergeCell ref="F48:G48"/>
  </mergeCells>
  <conditionalFormatting sqref="I21">
    <cfRule type="cellIs" dxfId="3" priority="1" stopIfTrue="1" operator="equal">
      <formula>$U$12</formula>
    </cfRule>
  </conditionalFormatting>
  <conditionalFormatting sqref="H40">
    <cfRule type="cellIs" dxfId="2" priority="2" stopIfTrue="1" operator="greaterThan">
      <formula>0</formula>
    </cfRule>
  </conditionalFormatting>
  <printOptions horizontalCentered="1" verticalCentered="1"/>
  <pageMargins left="1.2598425196850394" right="0.78740157480314965" top="1.4566929133858268" bottom="0.43307086614173229" header="0" footer="0"/>
  <pageSetup paperSize="9"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pageSetUpPr fitToPage="1"/>
  </sheetPr>
  <dimension ref="A1:CK999"/>
  <sheetViews>
    <sheetView showGridLines="0" workbookViewId="0">
      <pane xSplit="43" ySplit="2" topLeftCell="AR12" activePane="bottomRight" state="frozen"/>
      <selection pane="topRight" activeCell="AR1" sqref="AR1"/>
      <selection pane="bottomLeft" activeCell="A3" sqref="A3"/>
      <selection pane="bottomRight" activeCell="F47" sqref="F47"/>
    </sheetView>
  </sheetViews>
  <sheetFormatPr baseColWidth="10" defaultColWidth="14.42578125" defaultRowHeight="15" customHeight="1"/>
  <cols>
    <col min="1" max="1" width="7" hidden="1" customWidth="1"/>
    <col min="2" max="2" width="5.7109375" customWidth="1"/>
    <col min="3" max="3" width="3.7109375" customWidth="1"/>
    <col min="4" max="4" width="2.28515625" customWidth="1"/>
    <col min="5" max="5" width="4.140625" customWidth="1"/>
    <col min="6" max="6" width="31.42578125" customWidth="1"/>
    <col min="7" max="7" width="18.140625" customWidth="1"/>
    <col min="8" max="8" width="17.140625" customWidth="1"/>
    <col min="9" max="10" width="16.7109375" customWidth="1"/>
    <col min="11" max="12" width="6.85546875" customWidth="1"/>
    <col min="13" max="13" width="20.7109375" customWidth="1"/>
    <col min="14" max="14" width="22.7109375" customWidth="1"/>
    <col min="15" max="15" width="3.7109375" customWidth="1"/>
    <col min="16" max="16" width="8.85546875" customWidth="1"/>
    <col min="17" max="17" width="5" customWidth="1"/>
    <col min="18" max="18" width="15.7109375" hidden="1" customWidth="1"/>
    <col min="19" max="19" width="7.85546875" hidden="1" customWidth="1"/>
    <col min="20" max="21" width="15.7109375" hidden="1" customWidth="1"/>
    <col min="22" max="86" width="15.7109375" customWidth="1"/>
    <col min="87" max="89" width="10.7109375" customWidth="1"/>
  </cols>
  <sheetData>
    <row r="1" spans="1:89" ht="4.5" customHeight="1">
      <c r="A1" s="2"/>
      <c r="B1" s="2"/>
      <c r="C1" s="4"/>
      <c r="D1" s="4"/>
      <c r="E1" s="4"/>
      <c r="F1" s="4"/>
      <c r="G1" s="4"/>
      <c r="H1" s="4"/>
      <c r="I1" s="4"/>
      <c r="J1" s="4"/>
      <c r="K1" s="4"/>
      <c r="L1" s="4"/>
      <c r="M1" s="4"/>
      <c r="N1" s="4"/>
      <c r="O1" s="217"/>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row>
    <row r="2" spans="1:89" ht="34.5" customHeight="1">
      <c r="A2" s="2"/>
      <c r="B2" s="2"/>
      <c r="C2" s="2"/>
      <c r="D2" s="7"/>
      <c r="E2" s="7"/>
      <c r="F2" s="7"/>
      <c r="G2" s="7"/>
      <c r="H2" s="157" t="s">
        <v>97</v>
      </c>
      <c r="I2" s="158" t="s">
        <v>98</v>
      </c>
      <c r="J2" s="15"/>
      <c r="K2" s="15"/>
      <c r="L2" s="15"/>
      <c r="M2" s="15"/>
      <c r="N2" s="16"/>
      <c r="O2" s="1"/>
      <c r="P2" s="1"/>
      <c r="Q2" s="17"/>
      <c r="R2" s="1"/>
      <c r="S2" s="1"/>
      <c r="T2" s="1"/>
      <c r="U2" s="1"/>
      <c r="V2" s="1"/>
      <c r="W2" s="1"/>
      <c r="X2" s="1"/>
      <c r="Y2" s="1"/>
      <c r="Z2" s="1"/>
      <c r="AA2" s="1"/>
      <c r="AB2" s="1"/>
      <c r="AC2" s="1"/>
      <c r="AD2" s="1"/>
      <c r="AE2" s="1"/>
      <c r="AF2" s="1"/>
      <c r="AG2" s="1"/>
      <c r="AH2" s="1"/>
      <c r="AI2" s="1"/>
      <c r="AJ2" s="1"/>
      <c r="AK2" s="1"/>
      <c r="AL2" s="1"/>
      <c r="AM2" s="1"/>
      <c r="AN2" s="1"/>
      <c r="AO2" s="1"/>
      <c r="AP2" s="1"/>
      <c r="AQ2" s="1"/>
      <c r="AR2" s="1"/>
      <c r="CA2" s="1"/>
      <c r="CB2" s="1"/>
      <c r="CC2" s="1"/>
      <c r="CD2" s="1"/>
      <c r="CE2" s="1"/>
      <c r="CF2" s="1"/>
      <c r="CG2" s="1"/>
      <c r="CH2" s="1"/>
      <c r="CI2" s="1"/>
    </row>
    <row r="3" spans="1:89" ht="12.75">
      <c r="A3" s="18"/>
      <c r="B3" s="18"/>
      <c r="C3" s="18"/>
      <c r="D3" s="19"/>
      <c r="E3" s="20"/>
      <c r="F3" s="20"/>
      <c r="G3" s="20"/>
      <c r="H3" s="20"/>
      <c r="I3" s="20"/>
      <c r="J3" s="20"/>
      <c r="K3" s="20"/>
      <c r="L3" s="20"/>
      <c r="M3" s="20"/>
      <c r="N3" s="21"/>
      <c r="O3" s="1"/>
      <c r="P3" s="1"/>
      <c r="Q3" s="1"/>
      <c r="R3" s="115"/>
      <c r="S3" s="115"/>
      <c r="T3" s="115"/>
      <c r="U3" s="1"/>
      <c r="V3" s="1"/>
      <c r="W3" s="1"/>
      <c r="X3" s="1"/>
      <c r="Y3" s="1"/>
      <c r="Z3" s="1"/>
      <c r="AA3" s="1"/>
      <c r="AB3" s="1"/>
      <c r="AC3" s="1"/>
      <c r="AD3" s="1"/>
      <c r="AE3" s="1"/>
      <c r="AF3" s="1"/>
      <c r="AG3" s="1"/>
      <c r="AH3" s="1"/>
      <c r="AI3" s="1"/>
      <c r="AJ3" s="1"/>
      <c r="AK3" s="1"/>
      <c r="AL3" s="1"/>
      <c r="AM3" s="1"/>
      <c r="AN3" s="1"/>
      <c r="AO3" s="1"/>
      <c r="AP3" s="1"/>
      <c r="AQ3" s="1"/>
      <c r="AR3" s="1"/>
      <c r="CA3" s="1"/>
      <c r="CB3" s="1"/>
      <c r="CC3" s="1"/>
      <c r="CD3" s="1"/>
      <c r="CE3" s="1"/>
      <c r="CF3" s="1"/>
      <c r="CG3" s="1"/>
      <c r="CH3" s="1"/>
      <c r="CI3" s="1"/>
    </row>
    <row r="4" spans="1:89" ht="19.5" customHeight="1">
      <c r="A4" s="18"/>
      <c r="B4" s="18"/>
      <c r="C4" s="18"/>
      <c r="D4" s="346" t="s">
        <v>99</v>
      </c>
      <c r="E4" s="312"/>
      <c r="F4" s="312"/>
      <c r="G4" s="312"/>
      <c r="H4" s="312"/>
      <c r="I4" s="312"/>
      <c r="J4" s="312"/>
      <c r="K4" s="312"/>
      <c r="L4" s="312"/>
      <c r="M4" s="312"/>
      <c r="N4" s="313"/>
      <c r="O4" s="1"/>
      <c r="P4" s="1"/>
      <c r="Q4" s="1"/>
      <c r="R4" s="115"/>
      <c r="S4" s="115"/>
      <c r="T4" s="115"/>
      <c r="U4" s="1"/>
      <c r="V4" s="1"/>
      <c r="W4" s="1"/>
      <c r="X4" s="1"/>
      <c r="Y4" s="1"/>
      <c r="Z4" s="1"/>
      <c r="AA4" s="1"/>
      <c r="AB4" s="1"/>
      <c r="AC4" s="1"/>
      <c r="AD4" s="1"/>
      <c r="AE4" s="1"/>
      <c r="AF4" s="1"/>
      <c r="AG4" s="1"/>
      <c r="AH4" s="1"/>
      <c r="AI4" s="1"/>
      <c r="AJ4" s="1"/>
      <c r="AK4" s="1"/>
      <c r="AL4" s="1"/>
      <c r="AM4" s="1"/>
      <c r="AN4" s="1"/>
      <c r="AO4" s="1"/>
      <c r="AP4" s="1"/>
      <c r="AQ4" s="1"/>
      <c r="AR4" s="1"/>
      <c r="CA4" s="1"/>
      <c r="CB4" s="1"/>
      <c r="CC4" s="1"/>
      <c r="CD4" s="1"/>
      <c r="CE4" s="1"/>
      <c r="CF4" s="1"/>
      <c r="CG4" s="1"/>
      <c r="CH4" s="1"/>
      <c r="CI4" s="1"/>
    </row>
    <row r="5" spans="1:89" ht="19.5" customHeight="1">
      <c r="A5" s="18"/>
      <c r="B5" s="18"/>
      <c r="C5" s="18"/>
      <c r="D5" s="24"/>
      <c r="E5" s="116" t="s">
        <v>100</v>
      </c>
      <c r="F5" s="27"/>
      <c r="G5" s="27"/>
      <c r="H5" s="27"/>
      <c r="I5" s="27"/>
      <c r="J5" s="27"/>
      <c r="K5" s="27"/>
      <c r="L5" s="27"/>
      <c r="M5" s="27"/>
      <c r="N5" s="28"/>
      <c r="O5" s="23"/>
      <c r="P5" s="23"/>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row>
    <row r="6" spans="1:89" ht="19.5" customHeight="1">
      <c r="A6" s="18"/>
      <c r="B6" s="18"/>
      <c r="C6" s="18"/>
      <c r="D6" s="24"/>
      <c r="E6" s="116" t="s">
        <v>101</v>
      </c>
      <c r="F6" s="27"/>
      <c r="G6" s="27"/>
      <c r="H6" s="27"/>
      <c r="I6" s="27"/>
      <c r="J6" s="27"/>
      <c r="K6" s="27"/>
      <c r="L6" s="27"/>
      <c r="M6" s="27"/>
      <c r="N6" s="28"/>
      <c r="O6" s="23"/>
      <c r="P6" s="23"/>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row>
    <row r="7" spans="1:89" ht="24.75" customHeight="1">
      <c r="A7" s="18"/>
      <c r="B7" s="18"/>
      <c r="C7" s="18"/>
      <c r="D7" s="24"/>
      <c r="E7" s="30"/>
      <c r="F7" s="31"/>
      <c r="G7" s="31"/>
      <c r="H7" s="31"/>
      <c r="I7" s="31"/>
      <c r="J7" s="31"/>
      <c r="K7" s="27"/>
      <c r="L7" s="27"/>
      <c r="M7" s="27"/>
      <c r="N7" s="28"/>
      <c r="O7" s="23"/>
      <c r="P7" s="23"/>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row>
    <row r="8" spans="1:89" ht="18.75" customHeight="1">
      <c r="A8" s="18"/>
      <c r="B8" s="18"/>
      <c r="C8" s="18"/>
      <c r="D8" s="32"/>
      <c r="E8" s="33">
        <v>1</v>
      </c>
      <c r="F8" s="34" t="s">
        <v>10</v>
      </c>
      <c r="G8" s="342" t="s">
        <v>86</v>
      </c>
      <c r="H8" s="303"/>
      <c r="I8" s="303"/>
      <c r="J8" s="303"/>
      <c r="K8" s="35"/>
      <c r="L8" s="27"/>
      <c r="M8" s="27"/>
      <c r="N8" s="36"/>
      <c r="O8" s="23"/>
      <c r="P8" s="23"/>
      <c r="Q8" s="1"/>
      <c r="R8" s="126"/>
      <c r="S8" s="126"/>
      <c r="T8" s="126"/>
      <c r="U8" s="12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row>
    <row r="9" spans="1:89" ht="18">
      <c r="A9" s="18"/>
      <c r="B9" s="18"/>
      <c r="C9" s="18"/>
      <c r="D9" s="37"/>
      <c r="E9" s="117"/>
      <c r="F9" s="118"/>
      <c r="G9" s="118"/>
      <c r="H9" s="118"/>
      <c r="I9" s="39"/>
      <c r="J9" s="39"/>
      <c r="K9" s="27"/>
      <c r="L9" s="27"/>
      <c r="M9" s="27"/>
      <c r="N9" s="36"/>
      <c r="O9" s="23"/>
      <c r="P9" s="23"/>
      <c r="Q9" s="1"/>
      <c r="R9" s="126"/>
      <c r="S9" s="126"/>
      <c r="T9" s="126"/>
      <c r="U9" s="126"/>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row>
    <row r="10" spans="1:89" ht="18.75" customHeight="1">
      <c r="A10" s="18"/>
      <c r="B10" s="18"/>
      <c r="C10" s="18"/>
      <c r="D10" s="32"/>
      <c r="E10" s="218">
        <v>2</v>
      </c>
      <c r="F10" s="338" t="s">
        <v>38</v>
      </c>
      <c r="G10" s="303"/>
      <c r="H10" s="132">
        <f>+H12</f>
        <v>0</v>
      </c>
      <c r="I10" s="35"/>
      <c r="J10" s="121"/>
      <c r="K10" s="27"/>
      <c r="L10" s="27"/>
      <c r="M10" s="27"/>
      <c r="N10" s="36"/>
      <c r="O10" s="23"/>
      <c r="P10" s="23"/>
      <c r="Q10" s="1"/>
      <c r="R10" s="126"/>
      <c r="S10" s="126"/>
      <c r="T10" s="126"/>
      <c r="U10" s="126"/>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row>
    <row r="11" spans="1:89" ht="6" customHeight="1">
      <c r="A11" s="18"/>
      <c r="B11" s="18"/>
      <c r="C11" s="18"/>
      <c r="D11" s="37"/>
      <c r="E11" s="122"/>
      <c r="F11" s="343"/>
      <c r="G11" s="344"/>
      <c r="H11" s="123"/>
      <c r="I11" s="27"/>
      <c r="J11" s="27"/>
      <c r="K11" s="27"/>
      <c r="L11" s="27"/>
      <c r="M11" s="27"/>
      <c r="N11" s="36"/>
      <c r="O11" s="23"/>
      <c r="P11" s="23"/>
      <c r="Q11" s="1"/>
      <c r="R11" s="126"/>
      <c r="S11" s="126"/>
      <c r="T11" s="126"/>
      <c r="U11" s="126"/>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6.5" customHeight="1">
      <c r="A12" s="18"/>
      <c r="B12" s="18"/>
      <c r="C12" s="18"/>
      <c r="D12" s="37"/>
      <c r="E12" s="124"/>
      <c r="F12" s="327" t="s">
        <v>87</v>
      </c>
      <c r="G12" s="303"/>
      <c r="H12" s="125">
        <f>SUM(H13:H17)</f>
        <v>0</v>
      </c>
      <c r="I12" s="35"/>
      <c r="J12" s="27"/>
      <c r="K12" s="27"/>
      <c r="L12" s="27"/>
      <c r="M12" s="27"/>
      <c r="N12" s="36"/>
      <c r="O12" s="23"/>
      <c r="P12" s="23"/>
      <c r="Q12" s="1"/>
      <c r="R12" s="126"/>
      <c r="S12" s="126"/>
      <c r="T12" s="126"/>
      <c r="U12" s="126"/>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6.5" customHeight="1">
      <c r="A13" s="18"/>
      <c r="B13" s="18"/>
      <c r="C13" s="18"/>
      <c r="D13" s="37"/>
      <c r="E13" s="127"/>
      <c r="F13" s="337" t="s">
        <v>102</v>
      </c>
      <c r="G13" s="326"/>
      <c r="H13" s="128"/>
      <c r="I13" s="27"/>
      <c r="J13" s="27"/>
      <c r="K13" s="27"/>
      <c r="L13" s="27"/>
      <c r="M13" s="27"/>
      <c r="N13" s="36"/>
      <c r="O13" s="23"/>
      <c r="P13" s="23"/>
      <c r="Q13" s="1"/>
      <c r="R13" s="126"/>
      <c r="S13" s="126"/>
      <c r="T13" s="126"/>
      <c r="U13" s="126" t="s">
        <v>40</v>
      </c>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row>
    <row r="14" spans="1:89" ht="16.5" customHeight="1">
      <c r="A14" s="18"/>
      <c r="B14" s="18"/>
      <c r="C14" s="18"/>
      <c r="D14" s="37"/>
      <c r="E14" s="127"/>
      <c r="F14" s="336" t="s">
        <v>90</v>
      </c>
      <c r="G14" s="318"/>
      <c r="H14" s="129"/>
      <c r="I14" s="27"/>
      <c r="J14" s="27"/>
      <c r="K14" s="27"/>
      <c r="L14" s="27"/>
      <c r="M14" s="27"/>
      <c r="N14" s="36"/>
      <c r="O14" s="23"/>
      <c r="P14" s="23"/>
      <c r="Q14" s="1"/>
      <c r="R14" s="126"/>
      <c r="S14" s="126"/>
      <c r="T14" s="126"/>
      <c r="U14" s="12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row>
    <row r="15" spans="1:89" ht="16.5" customHeight="1">
      <c r="A15" s="18"/>
      <c r="B15" s="18"/>
      <c r="C15" s="18"/>
      <c r="D15" s="37"/>
      <c r="E15" s="127"/>
      <c r="F15" s="336" t="s">
        <v>91</v>
      </c>
      <c r="G15" s="318"/>
      <c r="H15" s="129"/>
      <c r="I15" s="27"/>
      <c r="J15" s="27"/>
      <c r="K15" s="27"/>
      <c r="L15" s="27"/>
      <c r="M15" s="27"/>
      <c r="N15" s="36"/>
      <c r="O15" s="23"/>
      <c r="P15" s="23"/>
      <c r="Q15" s="1"/>
      <c r="R15" s="126"/>
      <c r="S15" s="126"/>
      <c r="T15" s="126"/>
      <c r="U15" s="12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row>
    <row r="16" spans="1:89" ht="16.5" customHeight="1">
      <c r="A16" s="18"/>
      <c r="B16" s="18"/>
      <c r="C16" s="18"/>
      <c r="D16" s="37"/>
      <c r="E16" s="127"/>
      <c r="F16" s="336" t="s">
        <v>92</v>
      </c>
      <c r="G16" s="318"/>
      <c r="H16" s="129"/>
      <c r="I16" s="27"/>
      <c r="J16" s="27"/>
      <c r="K16" s="27"/>
      <c r="L16" s="27"/>
      <c r="M16" s="27"/>
      <c r="N16" s="36"/>
      <c r="O16" s="23"/>
      <c r="P16" s="23"/>
      <c r="Q16" s="1"/>
      <c r="R16" s="126"/>
      <c r="S16" s="126"/>
      <c r="T16" s="126"/>
      <c r="U16" s="12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row>
    <row r="17" spans="1:89" ht="16.5" customHeight="1">
      <c r="A17" s="18"/>
      <c r="B17" s="18"/>
      <c r="C17" s="18"/>
      <c r="D17" s="37"/>
      <c r="E17" s="127"/>
      <c r="F17" s="336"/>
      <c r="G17" s="318"/>
      <c r="H17" s="129"/>
      <c r="I17" s="27"/>
      <c r="J17" s="27"/>
      <c r="K17" s="27"/>
      <c r="L17" s="27"/>
      <c r="M17" s="27"/>
      <c r="N17" s="36"/>
      <c r="O17" s="23"/>
      <c r="P17" s="23"/>
      <c r="Q17" s="1"/>
      <c r="R17" s="126"/>
      <c r="S17" s="126"/>
      <c r="T17" s="126"/>
      <c r="U17" s="126"/>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row>
    <row r="18" spans="1:89" ht="16.5" customHeight="1">
      <c r="A18" s="18"/>
      <c r="B18" s="18"/>
      <c r="C18" s="18"/>
      <c r="D18" s="37"/>
      <c r="E18" s="130"/>
      <c r="F18" s="131"/>
      <c r="G18" s="131"/>
      <c r="H18" s="219"/>
      <c r="I18" s="27"/>
      <c r="J18" s="27"/>
      <c r="K18" s="27"/>
      <c r="L18" s="27"/>
      <c r="M18" s="27"/>
      <c r="N18" s="36"/>
      <c r="O18" s="23"/>
      <c r="P18" s="23"/>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row>
    <row r="19" spans="1:89" ht="18.75" customHeight="1">
      <c r="A19" s="18"/>
      <c r="B19" s="18"/>
      <c r="C19" s="18"/>
      <c r="D19" s="32"/>
      <c r="E19" s="218">
        <v>3</v>
      </c>
      <c r="F19" s="338" t="s">
        <v>43</v>
      </c>
      <c r="G19" s="303"/>
      <c r="H19" s="220">
        <f>+H23</f>
        <v>0</v>
      </c>
      <c r="I19" s="35"/>
      <c r="J19" s="27"/>
      <c r="K19" s="27"/>
      <c r="L19" s="27"/>
      <c r="M19" s="27"/>
      <c r="N19" s="36"/>
      <c r="O19" s="23"/>
      <c r="P19" s="23"/>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row>
    <row r="20" spans="1:89" ht="4.5" customHeight="1">
      <c r="A20" s="18"/>
      <c r="B20" s="18"/>
      <c r="C20" s="18"/>
      <c r="D20" s="37"/>
      <c r="E20" s="221"/>
      <c r="F20" s="196"/>
      <c r="G20" s="196"/>
      <c r="H20" s="222"/>
      <c r="I20" s="27"/>
      <c r="J20" s="27"/>
      <c r="K20" s="27"/>
      <c r="L20" s="27"/>
      <c r="M20" s="27"/>
      <c r="N20" s="36"/>
      <c r="O20" s="23"/>
      <c r="P20" s="23"/>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row>
    <row r="21" spans="1:89" ht="16.5" customHeight="1">
      <c r="A21" s="18"/>
      <c r="B21" s="18"/>
      <c r="C21" s="18"/>
      <c r="D21" s="32"/>
      <c r="E21" s="223" t="s">
        <v>44</v>
      </c>
      <c r="F21" s="327" t="s">
        <v>93</v>
      </c>
      <c r="G21" s="303"/>
      <c r="H21" s="224"/>
      <c r="I21" s="225">
        <f>IF(H21=0,SANDBOX!D31,0)</f>
        <v>0</v>
      </c>
      <c r="J21" s="27"/>
      <c r="K21" s="27"/>
      <c r="L21" s="27"/>
      <c r="M21" s="27"/>
      <c r="N21" s="36"/>
      <c r="O21" s="23"/>
      <c r="P21" s="23"/>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row>
    <row r="22" spans="1:89" ht="4.5" customHeight="1">
      <c r="A22" s="18"/>
      <c r="B22" s="18"/>
      <c r="C22" s="18"/>
      <c r="D22" s="37"/>
      <c r="E22" s="221"/>
      <c r="F22" s="196"/>
      <c r="G22" s="196"/>
      <c r="H22" s="222"/>
      <c r="I22" s="27"/>
      <c r="J22" s="27"/>
      <c r="K22" s="27"/>
      <c r="L22" s="27"/>
      <c r="M22" s="27"/>
      <c r="N22" s="36"/>
      <c r="O22" s="23"/>
      <c r="P22" s="23"/>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row>
    <row r="23" spans="1:89" ht="16.5" customHeight="1">
      <c r="A23" s="18"/>
      <c r="B23" s="18"/>
      <c r="C23" s="18"/>
      <c r="D23" s="32"/>
      <c r="E23" s="223" t="s">
        <v>46</v>
      </c>
      <c r="F23" s="327" t="str">
        <f>'3'!$F$23</f>
        <v>Coste total para ese volumen de servicio</v>
      </c>
      <c r="G23" s="303"/>
      <c r="H23" s="226">
        <f>SUM(H24:H28)</f>
        <v>0</v>
      </c>
      <c r="I23" s="35"/>
      <c r="J23" s="27"/>
      <c r="K23" s="27"/>
      <c r="L23" s="27"/>
      <c r="M23" s="27"/>
      <c r="N23" s="36"/>
      <c r="O23" s="23"/>
      <c r="P23" s="23"/>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row>
    <row r="24" spans="1:89" ht="16.5" customHeight="1">
      <c r="A24" s="18"/>
      <c r="B24" s="18"/>
      <c r="C24" s="18"/>
      <c r="D24" s="37"/>
      <c r="E24" s="122"/>
      <c r="F24" s="337" t="s">
        <v>48</v>
      </c>
      <c r="G24" s="326"/>
      <c r="H24" s="227"/>
      <c r="I24" s="27"/>
      <c r="J24" s="27"/>
      <c r="K24" s="27"/>
      <c r="L24" s="27"/>
      <c r="M24" s="27"/>
      <c r="N24" s="36"/>
      <c r="O24" s="23"/>
      <c r="P24" s="23"/>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row>
    <row r="25" spans="1:89" ht="16.5" customHeight="1">
      <c r="A25" s="18"/>
      <c r="B25" s="18"/>
      <c r="C25" s="18"/>
      <c r="D25" s="37"/>
      <c r="E25" s="127"/>
      <c r="F25" s="336" t="s">
        <v>95</v>
      </c>
      <c r="G25" s="318"/>
      <c r="H25" s="228"/>
      <c r="I25" s="27"/>
      <c r="J25" s="27"/>
      <c r="K25" s="27"/>
      <c r="L25" s="27"/>
      <c r="M25" s="27"/>
      <c r="N25" s="36"/>
      <c r="O25" s="23"/>
      <c r="P25" s="23"/>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row>
    <row r="26" spans="1:89" ht="16.5" customHeight="1">
      <c r="A26" s="18"/>
      <c r="B26" s="18"/>
      <c r="C26" s="18"/>
      <c r="D26" s="37"/>
      <c r="E26" s="127"/>
      <c r="F26" s="336" t="s">
        <v>96</v>
      </c>
      <c r="G26" s="318"/>
      <c r="H26" s="228"/>
      <c r="I26" s="27"/>
      <c r="J26" s="27"/>
      <c r="K26" s="27"/>
      <c r="L26" s="27"/>
      <c r="M26" s="27"/>
      <c r="N26" s="36"/>
      <c r="O26" s="23"/>
      <c r="P26" s="23"/>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row>
    <row r="27" spans="1:89" ht="16.5" customHeight="1">
      <c r="A27" s="18"/>
      <c r="B27" s="18"/>
      <c r="C27" s="18"/>
      <c r="D27" s="37"/>
      <c r="E27" s="127"/>
      <c r="F27" s="336"/>
      <c r="G27" s="318"/>
      <c r="H27" s="228"/>
      <c r="I27" s="27"/>
      <c r="J27" s="27"/>
      <c r="K27" s="27"/>
      <c r="L27" s="27"/>
      <c r="M27" s="27"/>
      <c r="N27" s="36"/>
      <c r="O27" s="23"/>
      <c r="P27" s="23"/>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row>
    <row r="28" spans="1:89" ht="16.5" customHeight="1">
      <c r="A28" s="18"/>
      <c r="B28" s="18"/>
      <c r="C28" s="18"/>
      <c r="D28" s="37"/>
      <c r="E28" s="127"/>
      <c r="F28" s="336"/>
      <c r="G28" s="318"/>
      <c r="H28" s="228"/>
      <c r="I28" s="27"/>
      <c r="J28" s="27"/>
      <c r="K28" s="27"/>
      <c r="L28" s="27"/>
      <c r="M28" s="27"/>
      <c r="N28" s="36"/>
      <c r="O28" s="23"/>
      <c r="P28" s="23"/>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row>
    <row r="29" spans="1:89" ht="18">
      <c r="A29" s="18"/>
      <c r="B29" s="18"/>
      <c r="C29" s="18"/>
      <c r="D29" s="37"/>
      <c r="E29" s="30"/>
      <c r="F29" s="31"/>
      <c r="G29" s="31"/>
      <c r="H29" s="229"/>
      <c r="I29" s="27"/>
      <c r="J29" s="27"/>
      <c r="K29" s="27"/>
      <c r="L29" s="27"/>
      <c r="M29" s="27"/>
      <c r="N29" s="36"/>
      <c r="O29" s="23"/>
      <c r="P29" s="23"/>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row>
    <row r="30" spans="1:89" ht="18.75" customHeight="1">
      <c r="A30" s="18"/>
      <c r="B30" s="18"/>
      <c r="C30" s="18"/>
      <c r="D30" s="32"/>
      <c r="E30" s="218">
        <v>4</v>
      </c>
      <c r="F30" s="338" t="s">
        <v>51</v>
      </c>
      <c r="G30" s="303"/>
      <c r="H30" s="230">
        <f>+H32</f>
        <v>0</v>
      </c>
      <c r="I30" s="35"/>
      <c r="J30" s="27"/>
      <c r="K30" s="27"/>
      <c r="L30" s="27"/>
      <c r="M30" s="27"/>
      <c r="N30" s="36"/>
      <c r="O30" s="23"/>
      <c r="P30" s="23"/>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row>
    <row r="31" spans="1:89" ht="4.5" customHeight="1">
      <c r="A31" s="18"/>
      <c r="B31" s="18"/>
      <c r="C31" s="18"/>
      <c r="D31" s="37"/>
      <c r="E31" s="38"/>
      <c r="F31" s="118"/>
      <c r="G31" s="118"/>
      <c r="H31" s="231"/>
      <c r="I31" s="27"/>
      <c r="J31" s="27"/>
      <c r="K31" s="27"/>
      <c r="L31" s="27"/>
      <c r="M31" s="27"/>
      <c r="N31" s="36"/>
      <c r="O31" s="23"/>
      <c r="P31" s="23"/>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row>
    <row r="32" spans="1:89" ht="15.75" customHeight="1">
      <c r="A32" s="18"/>
      <c r="B32" s="18"/>
      <c r="C32" s="18"/>
      <c r="D32" s="37"/>
      <c r="E32" s="124"/>
      <c r="F32" s="327" t="s">
        <v>52</v>
      </c>
      <c r="G32" s="303"/>
      <c r="H32" s="232">
        <f>SUM(H33:H34)</f>
        <v>0</v>
      </c>
      <c r="I32" s="35"/>
      <c r="J32" s="27"/>
      <c r="K32" s="27"/>
      <c r="L32" s="27"/>
      <c r="M32" s="27"/>
      <c r="N32" s="36"/>
      <c r="O32" s="23"/>
      <c r="P32" s="23"/>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row>
    <row r="33" spans="1:89" ht="18">
      <c r="A33" s="18"/>
      <c r="B33" s="18"/>
      <c r="C33" s="18"/>
      <c r="D33" s="37"/>
      <c r="E33" s="127"/>
      <c r="F33" s="337" t="s">
        <v>55</v>
      </c>
      <c r="G33" s="326"/>
      <c r="H33" s="233"/>
      <c r="I33" s="27"/>
      <c r="J33" s="27"/>
      <c r="K33" s="27"/>
      <c r="L33" s="27"/>
      <c r="M33" s="27"/>
      <c r="N33" s="36"/>
      <c r="O33" s="23"/>
      <c r="P33" s="23"/>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row>
    <row r="34" spans="1:89" ht="18">
      <c r="A34" s="18"/>
      <c r="B34" s="18"/>
      <c r="C34" s="18"/>
      <c r="D34" s="37"/>
      <c r="E34" s="127"/>
      <c r="F34" s="336"/>
      <c r="G34" s="318"/>
      <c r="H34" s="234"/>
      <c r="I34" s="27"/>
      <c r="J34" s="27"/>
      <c r="K34" s="27"/>
      <c r="L34" s="27"/>
      <c r="M34" s="27"/>
      <c r="N34" s="36"/>
      <c r="O34" s="23"/>
      <c r="P34" s="23"/>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row>
    <row r="35" spans="1:89" ht="18">
      <c r="A35" s="18"/>
      <c r="B35" s="18"/>
      <c r="C35" s="18"/>
      <c r="D35" s="37"/>
      <c r="E35" s="30"/>
      <c r="F35" s="31"/>
      <c r="G35" s="31"/>
      <c r="H35" s="229"/>
      <c r="I35" s="27"/>
      <c r="J35" s="27"/>
      <c r="K35" s="27"/>
      <c r="L35" s="27"/>
      <c r="M35" s="27"/>
      <c r="N35" s="36"/>
      <c r="O35" s="23"/>
      <c r="P35" s="23"/>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row>
    <row r="36" spans="1:89" ht="17.25" customHeight="1">
      <c r="A36" s="18"/>
      <c r="B36" s="18"/>
      <c r="C36" s="18"/>
      <c r="D36" s="32"/>
      <c r="E36" s="218">
        <v>5</v>
      </c>
      <c r="F36" s="340" t="s">
        <v>104</v>
      </c>
      <c r="G36" s="303"/>
      <c r="H36" s="132">
        <f>+H40*H38</f>
        <v>0</v>
      </c>
      <c r="I36" s="35"/>
      <c r="J36" s="27"/>
      <c r="K36" s="27"/>
      <c r="L36" s="27"/>
      <c r="M36" s="27"/>
      <c r="N36" s="36"/>
      <c r="O36" s="23"/>
      <c r="P36" s="23"/>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row>
    <row r="37" spans="1:89" ht="4.5" customHeight="1">
      <c r="A37" s="18"/>
      <c r="B37" s="18"/>
      <c r="C37" s="18"/>
      <c r="D37" s="37"/>
      <c r="E37" s="117"/>
      <c r="F37" s="118"/>
      <c r="G37" s="118"/>
      <c r="H37" s="231"/>
      <c r="I37" s="27"/>
      <c r="J37" s="27"/>
      <c r="K37" s="27"/>
      <c r="L37" s="27"/>
      <c r="M37" s="27"/>
      <c r="N37" s="36"/>
      <c r="O37" s="23"/>
      <c r="P37" s="23"/>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row>
    <row r="38" spans="1:89" ht="15.75" customHeight="1">
      <c r="A38" s="18"/>
      <c r="B38" s="18"/>
      <c r="C38" s="18"/>
      <c r="D38" s="32"/>
      <c r="E38" s="223" t="s">
        <v>106</v>
      </c>
      <c r="F38" s="327" t="s">
        <v>107</v>
      </c>
      <c r="G38" s="303"/>
      <c r="H38" s="239"/>
      <c r="I38" s="35"/>
      <c r="J38" s="27"/>
      <c r="K38" s="27"/>
      <c r="L38" s="27"/>
      <c r="M38" s="27"/>
      <c r="N38" s="36"/>
      <c r="O38" s="23"/>
      <c r="P38" s="23"/>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row>
    <row r="39" spans="1:89" ht="4.5" customHeight="1">
      <c r="A39" s="18"/>
      <c r="B39" s="18"/>
      <c r="C39" s="18"/>
      <c r="D39" s="37"/>
      <c r="E39" s="117"/>
      <c r="F39" s="118"/>
      <c r="G39" s="118"/>
      <c r="H39" s="231"/>
      <c r="I39" s="27"/>
      <c r="J39" s="27"/>
      <c r="K39" s="27"/>
      <c r="L39" s="27"/>
      <c r="M39" s="27"/>
      <c r="N39" s="36"/>
      <c r="O39" s="23"/>
      <c r="P39" s="23"/>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row>
    <row r="40" spans="1:89" ht="17.25" customHeight="1">
      <c r="A40" s="18"/>
      <c r="B40" s="18"/>
      <c r="C40" s="18"/>
      <c r="D40" s="32"/>
      <c r="E40" s="223" t="s">
        <v>111</v>
      </c>
      <c r="F40" s="327" t="s">
        <v>112</v>
      </c>
      <c r="G40" s="303"/>
      <c r="H40" s="252"/>
      <c r="I40" s="35"/>
      <c r="J40" s="27"/>
      <c r="K40" s="27"/>
      <c r="L40" s="27"/>
      <c r="M40" s="27"/>
      <c r="N40" s="36"/>
      <c r="O40" s="23"/>
      <c r="P40" s="23"/>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row>
    <row r="41" spans="1:89" ht="18">
      <c r="A41" s="18"/>
      <c r="B41" s="18"/>
      <c r="C41" s="18"/>
      <c r="D41" s="37"/>
      <c r="E41" s="38"/>
      <c r="F41" s="39"/>
      <c r="G41" s="39"/>
      <c r="H41" s="253"/>
      <c r="I41" s="27"/>
      <c r="J41" s="27"/>
      <c r="K41" s="27"/>
      <c r="L41" s="27"/>
      <c r="M41" s="27"/>
      <c r="N41" s="36"/>
      <c r="O41" s="23"/>
      <c r="P41" s="23"/>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row>
    <row r="42" spans="1:89" ht="18">
      <c r="A42" s="18"/>
      <c r="B42" s="18"/>
      <c r="C42" s="18"/>
      <c r="D42" s="37"/>
      <c r="E42" s="25"/>
      <c r="F42" s="27"/>
      <c r="G42" s="27"/>
      <c r="H42" s="254"/>
      <c r="I42" s="27"/>
      <c r="J42" s="27"/>
      <c r="K42" s="27"/>
      <c r="L42" s="27"/>
      <c r="M42" s="27"/>
      <c r="N42" s="36"/>
      <c r="O42" s="23"/>
      <c r="P42" s="23"/>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row>
    <row r="43" spans="1:89" ht="18">
      <c r="A43" s="18"/>
      <c r="B43" s="18"/>
      <c r="C43" s="18"/>
      <c r="D43" s="37"/>
      <c r="E43" s="30"/>
      <c r="F43" s="31"/>
      <c r="G43" s="31"/>
      <c r="H43" s="229"/>
      <c r="I43" s="27"/>
      <c r="J43" s="27"/>
      <c r="K43" s="27"/>
      <c r="L43" s="27"/>
      <c r="M43" s="27"/>
      <c r="N43" s="36"/>
      <c r="O43" s="23"/>
      <c r="P43" s="23"/>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row>
    <row r="44" spans="1:89" ht="18.75" customHeight="1">
      <c r="A44" s="18"/>
      <c r="B44" s="18"/>
      <c r="C44" s="18"/>
      <c r="D44" s="32"/>
      <c r="E44" s="33">
        <v>6</v>
      </c>
      <c r="F44" s="340" t="s">
        <v>144</v>
      </c>
      <c r="G44" s="303"/>
      <c r="H44" s="53"/>
      <c r="I44" s="35"/>
      <c r="J44" s="27"/>
      <c r="K44" s="27"/>
      <c r="L44" s="27"/>
      <c r="M44" s="27"/>
      <c r="N44" s="36"/>
      <c r="O44" s="23"/>
      <c r="P44" s="23"/>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row>
    <row r="45" spans="1:89" ht="18">
      <c r="A45" s="18"/>
      <c r="B45" s="18"/>
      <c r="C45" s="18"/>
      <c r="D45" s="37"/>
      <c r="E45" s="38"/>
      <c r="F45" s="335" t="s">
        <v>59</v>
      </c>
      <c r="G45" s="332"/>
      <c r="H45" s="316"/>
      <c r="I45" s="27"/>
      <c r="J45" s="27"/>
      <c r="K45" s="27"/>
      <c r="L45" s="27"/>
      <c r="M45" s="27"/>
      <c r="N45" s="36"/>
      <c r="O45" s="23"/>
      <c r="P45" s="23"/>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row>
    <row r="46" spans="1:89" ht="24.75" customHeight="1">
      <c r="A46" s="18"/>
      <c r="B46" s="18"/>
      <c r="C46" s="18"/>
      <c r="D46" s="37"/>
      <c r="E46" s="25"/>
      <c r="F46" s="212"/>
      <c r="G46" s="212"/>
      <c r="H46" s="212"/>
      <c r="I46" s="27"/>
      <c r="J46" s="27"/>
      <c r="K46" s="27"/>
      <c r="L46" s="27"/>
      <c r="M46" s="27"/>
      <c r="N46" s="36"/>
      <c r="O46" s="23"/>
      <c r="P46" s="23"/>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89" ht="45.75" customHeight="1">
      <c r="A47" s="18"/>
      <c r="B47" s="18"/>
      <c r="C47" s="18"/>
      <c r="D47" s="37"/>
      <c r="E47" s="30"/>
      <c r="F47" s="155"/>
      <c r="G47" s="155"/>
      <c r="H47" s="31"/>
      <c r="I47" s="27"/>
      <c r="J47" s="27"/>
      <c r="K47" s="27"/>
      <c r="L47" s="27"/>
      <c r="M47" s="27"/>
      <c r="N47" s="36"/>
      <c r="O47" s="23"/>
      <c r="P47" s="23"/>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89" ht="18.75" customHeight="1">
      <c r="A48" s="18"/>
      <c r="B48" s="18"/>
      <c r="C48" s="18"/>
      <c r="D48" s="32"/>
      <c r="E48" s="33">
        <v>7</v>
      </c>
      <c r="F48" s="340" t="s">
        <v>18</v>
      </c>
      <c r="G48" s="303"/>
      <c r="H48" s="261">
        <f>SANDBOX!$E$26</f>
        <v>0</v>
      </c>
      <c r="I48" s="35"/>
      <c r="J48" s="27"/>
      <c r="K48" s="27"/>
      <c r="L48" s="27"/>
      <c r="M48" s="27"/>
      <c r="N48" s="36"/>
      <c r="O48" s="23"/>
      <c r="P48" s="23"/>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1:89" ht="9.75" customHeight="1">
      <c r="A49" s="18"/>
      <c r="B49" s="18"/>
      <c r="C49" s="18"/>
      <c r="D49" s="37"/>
      <c r="E49" s="38"/>
      <c r="F49" s="331"/>
      <c r="G49" s="332"/>
      <c r="H49" s="316"/>
      <c r="I49" s="27"/>
      <c r="J49" s="27"/>
      <c r="K49" s="27"/>
      <c r="L49" s="27"/>
      <c r="M49" s="27"/>
      <c r="N49" s="36"/>
      <c r="O49" s="23"/>
      <c r="P49" s="23"/>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89" ht="18">
      <c r="A50" s="18"/>
      <c r="B50" s="18"/>
      <c r="C50" s="18"/>
      <c r="D50" s="37"/>
      <c r="E50" s="25"/>
      <c r="F50" s="348" t="s">
        <v>22</v>
      </c>
      <c r="G50" s="318"/>
      <c r="H50" s="263">
        <f>ROUNDUP(SANDBOX!E26,0)</f>
        <v>0</v>
      </c>
      <c r="I50" s="80"/>
      <c r="J50" s="27"/>
      <c r="K50" s="27"/>
      <c r="L50" s="27"/>
      <c r="M50" s="27"/>
      <c r="N50" s="36"/>
      <c r="O50" s="23"/>
      <c r="P50" s="23"/>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row>
    <row r="51" spans="1:89" ht="18">
      <c r="A51" s="18"/>
      <c r="B51" s="18"/>
      <c r="C51" s="18"/>
      <c r="D51" s="37"/>
      <c r="E51" s="25"/>
      <c r="F51" s="348" t="s">
        <v>26</v>
      </c>
      <c r="G51" s="318"/>
      <c r="H51" s="263">
        <f>ROUNDDOWN(SANDBOX!E26,0)</f>
        <v>0</v>
      </c>
      <c r="I51" s="80"/>
      <c r="J51" s="27"/>
      <c r="K51" s="27"/>
      <c r="L51" s="27"/>
      <c r="M51" s="27"/>
      <c r="N51" s="36"/>
      <c r="O51" s="23"/>
      <c r="P51" s="23"/>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89" ht="18">
      <c r="A52" s="18"/>
      <c r="B52" s="18"/>
      <c r="C52" s="18"/>
      <c r="D52" s="37"/>
      <c r="E52" s="25"/>
      <c r="F52" s="80"/>
      <c r="G52" s="121"/>
      <c r="H52" s="80"/>
      <c r="I52" s="80"/>
      <c r="J52" s="27"/>
      <c r="K52" s="27"/>
      <c r="L52" s="27"/>
      <c r="M52" s="27"/>
      <c r="N52" s="36"/>
      <c r="O52" s="23"/>
      <c r="P52" s="23"/>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89" ht="18">
      <c r="A53" s="18"/>
      <c r="B53" s="18"/>
      <c r="C53" s="18"/>
      <c r="D53" s="37"/>
      <c r="E53" s="25"/>
      <c r="F53" s="333" t="s">
        <v>146</v>
      </c>
      <c r="G53" s="334"/>
      <c r="H53" s="318"/>
      <c r="I53" s="86" t="s">
        <v>28</v>
      </c>
      <c r="J53" s="27"/>
      <c r="K53" s="27"/>
      <c r="L53" s="27"/>
      <c r="M53" s="27"/>
      <c r="N53" s="36"/>
      <c r="O53" s="23"/>
      <c r="P53" s="23"/>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89" ht="5.25" customHeight="1">
      <c r="A54" s="18"/>
      <c r="B54" s="18"/>
      <c r="C54" s="18"/>
      <c r="D54" s="37"/>
      <c r="E54" s="25"/>
      <c r="F54" s="80"/>
      <c r="G54" s="121"/>
      <c r="H54" s="80"/>
      <c r="I54" s="214"/>
      <c r="J54" s="27"/>
      <c r="K54" s="27"/>
      <c r="L54" s="27"/>
      <c r="M54" s="27"/>
      <c r="N54" s="36"/>
      <c r="O54" s="23"/>
      <c r="P54" s="23"/>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89" ht="18">
      <c r="A55" s="18"/>
      <c r="B55" s="18"/>
      <c r="C55" s="18"/>
      <c r="D55" s="37"/>
      <c r="E55" s="25"/>
      <c r="F55" s="349" t="s">
        <v>88</v>
      </c>
      <c r="G55" s="318"/>
      <c r="H55" s="268">
        <f>IF(SANDBOX!E26=0,0,SANDBOX!$E$26-(SANDBOX!$D$27+SANDBOX!E26*H32))</f>
        <v>0</v>
      </c>
      <c r="I55" s="89">
        <f>IF(SANDBOX!E$26=0,0,H55/SANDBOX!E$26)</f>
        <v>0</v>
      </c>
      <c r="J55" s="27"/>
      <c r="K55" s="27"/>
      <c r="L55" s="27"/>
      <c r="M55" s="27"/>
      <c r="N55" s="36"/>
      <c r="O55" s="23"/>
      <c r="P55" s="23"/>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89" ht="18">
      <c r="A56" s="18"/>
      <c r="B56" s="18"/>
      <c r="C56" s="18"/>
      <c r="D56" s="37"/>
      <c r="E56" s="25"/>
      <c r="F56" s="349" t="s">
        <v>22</v>
      </c>
      <c r="G56" s="318"/>
      <c r="H56" s="268">
        <f>IF(H50=0,0,$H$50-(SANDBOX!$D$27+H50*H32))</f>
        <v>0</v>
      </c>
      <c r="I56" s="89">
        <f>IF(SANDBOX!E$26=0,0,H56/SANDBOX!E$26)</f>
        <v>0</v>
      </c>
      <c r="J56" s="27"/>
      <c r="K56" s="27"/>
      <c r="L56" s="27"/>
      <c r="M56" s="27"/>
      <c r="N56" s="36"/>
      <c r="O56" s="23"/>
      <c r="P56" s="23"/>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row r="57" spans="1:89" ht="18">
      <c r="A57" s="18"/>
      <c r="B57" s="18"/>
      <c r="C57" s="18"/>
      <c r="D57" s="37"/>
      <c r="E57" s="25"/>
      <c r="F57" s="349" t="s">
        <v>26</v>
      </c>
      <c r="G57" s="318"/>
      <c r="H57" s="268">
        <f>IF(H51=0,0,$H$51-(SANDBOX!$D$27+H51*H32))</f>
        <v>0</v>
      </c>
      <c r="I57" s="89">
        <f>IF(SANDBOX!E$26=0,0,H57/SANDBOX!E$26)</f>
        <v>0</v>
      </c>
      <c r="J57" s="27"/>
      <c r="K57" s="27"/>
      <c r="L57" s="27"/>
      <c r="M57" s="27"/>
      <c r="N57" s="36"/>
      <c r="O57" s="23"/>
      <c r="P57" s="23"/>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row r="58" spans="1:89" ht="18" customHeight="1">
      <c r="A58" s="18"/>
      <c r="B58" s="18"/>
      <c r="C58" s="18"/>
      <c r="D58" s="90"/>
      <c r="E58" s="91"/>
      <c r="F58" s="92"/>
      <c r="G58" s="92"/>
      <c r="H58" s="92"/>
      <c r="I58" s="92"/>
      <c r="J58" s="92"/>
      <c r="K58" s="92"/>
      <c r="L58" s="92"/>
      <c r="M58" s="92"/>
      <c r="N58" s="93"/>
      <c r="O58" s="23"/>
      <c r="P58" s="23"/>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row>
    <row r="59" spans="1:89" ht="18" customHeight="1">
      <c r="A59" s="18"/>
      <c r="B59" s="18"/>
      <c r="C59" s="18"/>
      <c r="D59" s="94"/>
      <c r="E59" s="94"/>
      <c r="F59" s="95"/>
      <c r="G59" s="95"/>
      <c r="H59" s="95"/>
      <c r="I59" s="95"/>
      <c r="J59" s="95"/>
      <c r="K59" s="95"/>
      <c r="L59" s="95"/>
      <c r="M59" s="95"/>
      <c r="N59" s="95"/>
      <c r="O59" s="23"/>
      <c r="P59" s="23"/>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row>
    <row r="60" spans="1:89" ht="18">
      <c r="A60" s="18"/>
      <c r="B60" s="18"/>
      <c r="C60" s="18"/>
      <c r="D60" s="98"/>
      <c r="E60" s="98"/>
      <c r="F60" s="22"/>
      <c r="G60" s="22"/>
      <c r="H60" s="22"/>
      <c r="I60" s="22"/>
      <c r="J60" s="22"/>
      <c r="K60" s="22"/>
      <c r="L60" s="22"/>
      <c r="M60" s="22"/>
      <c r="N60" s="22"/>
      <c r="O60" s="23"/>
      <c r="P60" s="23"/>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row>
    <row r="61" spans="1:89" ht="18">
      <c r="A61" s="18"/>
      <c r="B61" s="18"/>
      <c r="C61" s="18"/>
      <c r="D61" s="98"/>
      <c r="E61" s="98"/>
      <c r="F61" s="22"/>
      <c r="G61" s="22"/>
      <c r="H61" s="22"/>
      <c r="I61" s="22"/>
      <c r="J61" s="22"/>
      <c r="K61" s="22"/>
      <c r="L61" s="22"/>
      <c r="M61" s="22"/>
      <c r="N61" s="22"/>
      <c r="O61" s="23"/>
      <c r="P61" s="23"/>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row>
    <row r="62" spans="1:89" ht="18">
      <c r="A62" s="18"/>
      <c r="B62" s="18"/>
      <c r="C62" s="18"/>
      <c r="D62" s="98"/>
      <c r="E62" s="98"/>
      <c r="F62" s="22"/>
      <c r="G62" s="22"/>
      <c r="H62" s="22"/>
      <c r="I62" s="22"/>
      <c r="J62" s="22"/>
      <c r="K62" s="22"/>
      <c r="L62" s="22"/>
      <c r="M62" s="22"/>
      <c r="N62" s="22"/>
      <c r="O62" s="23"/>
      <c r="P62" s="23"/>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row>
    <row r="63" spans="1:89" ht="18">
      <c r="A63" s="18"/>
      <c r="B63" s="18"/>
      <c r="C63" s="18"/>
      <c r="D63" s="98"/>
      <c r="E63" s="98"/>
      <c r="F63" s="22"/>
      <c r="G63" s="22"/>
      <c r="H63" s="22"/>
      <c r="I63" s="22"/>
      <c r="J63" s="22"/>
      <c r="K63" s="22"/>
      <c r="L63" s="22"/>
      <c r="M63" s="22"/>
      <c r="N63" s="22"/>
      <c r="O63" s="23"/>
      <c r="P63" s="23"/>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row>
    <row r="64" spans="1:89" ht="18">
      <c r="A64" s="18"/>
      <c r="B64" s="18"/>
      <c r="C64" s="18"/>
      <c r="D64" s="98"/>
      <c r="E64" s="98"/>
      <c r="F64" s="22"/>
      <c r="G64" s="22"/>
      <c r="H64" s="22"/>
      <c r="I64" s="22"/>
      <c r="J64" s="22"/>
      <c r="K64" s="22"/>
      <c r="L64" s="22"/>
      <c r="M64" s="22"/>
      <c r="N64" s="22"/>
      <c r="O64" s="23"/>
      <c r="P64" s="23"/>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row>
    <row r="65" spans="1:89" ht="18">
      <c r="A65" s="18"/>
      <c r="B65" s="18"/>
      <c r="C65" s="18"/>
      <c r="D65" s="98"/>
      <c r="E65" s="98"/>
      <c r="F65" s="22"/>
      <c r="G65" s="22"/>
      <c r="H65" s="22"/>
      <c r="I65" s="22"/>
      <c r="J65" s="22"/>
      <c r="K65" s="22"/>
      <c r="L65" s="22"/>
      <c r="M65" s="22"/>
      <c r="N65" s="22"/>
      <c r="O65" s="23"/>
      <c r="P65" s="23"/>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row>
    <row r="66" spans="1:89" ht="18">
      <c r="A66" s="18"/>
      <c r="B66" s="18"/>
      <c r="C66" s="18"/>
      <c r="D66" s="98"/>
      <c r="E66" s="98"/>
      <c r="F66" s="22"/>
      <c r="G66" s="22"/>
      <c r="H66" s="22"/>
      <c r="I66" s="22"/>
      <c r="J66" s="22"/>
      <c r="K66" s="22"/>
      <c r="L66" s="22"/>
      <c r="M66" s="22"/>
      <c r="N66" s="22"/>
      <c r="O66" s="23"/>
      <c r="P66" s="23"/>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row>
    <row r="67" spans="1:89" ht="18">
      <c r="A67" s="18"/>
      <c r="B67" s="18"/>
      <c r="C67" s="18"/>
      <c r="D67" s="98"/>
      <c r="E67" s="98"/>
      <c r="F67" s="22"/>
      <c r="G67" s="22"/>
      <c r="H67" s="22"/>
      <c r="I67" s="22"/>
      <c r="J67" s="22"/>
      <c r="K67" s="22"/>
      <c r="L67" s="22"/>
      <c r="M67" s="22"/>
      <c r="N67" s="22"/>
      <c r="O67" s="23"/>
      <c r="P67" s="23"/>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row>
    <row r="68" spans="1:89" ht="18">
      <c r="A68" s="99"/>
      <c r="B68" s="99"/>
      <c r="C68" s="99"/>
      <c r="D68" s="100"/>
      <c r="E68" s="100"/>
      <c r="F68" s="23"/>
      <c r="G68" s="23"/>
      <c r="H68" s="23"/>
      <c r="I68" s="23"/>
      <c r="J68" s="23"/>
      <c r="K68" s="23"/>
      <c r="L68" s="23"/>
      <c r="M68" s="23"/>
      <c r="N68" s="23"/>
      <c r="O68" s="23"/>
      <c r="P68" s="23"/>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row>
    <row r="69" spans="1:89" ht="18">
      <c r="A69" s="99"/>
      <c r="B69" s="99"/>
      <c r="C69" s="99"/>
      <c r="D69" s="100"/>
      <c r="E69" s="100"/>
      <c r="F69" s="23"/>
      <c r="G69" s="23"/>
      <c r="H69" s="23"/>
      <c r="I69" s="23"/>
      <c r="J69" s="23"/>
      <c r="K69" s="23"/>
      <c r="L69" s="23"/>
      <c r="M69" s="23"/>
      <c r="N69" s="23"/>
      <c r="O69" s="23"/>
      <c r="P69" s="23"/>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row>
    <row r="70" spans="1:89" ht="18">
      <c r="A70" s="99"/>
      <c r="B70" s="99"/>
      <c r="C70" s="99"/>
      <c r="D70" s="100"/>
      <c r="E70" s="100"/>
      <c r="F70" s="23"/>
      <c r="G70" s="23"/>
      <c r="H70" s="23"/>
      <c r="I70" s="23"/>
      <c r="J70" s="23"/>
      <c r="K70" s="23"/>
      <c r="L70" s="23"/>
      <c r="M70" s="23"/>
      <c r="N70" s="23"/>
      <c r="O70" s="23"/>
      <c r="P70" s="23"/>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row>
    <row r="71" spans="1:89" ht="18">
      <c r="A71" s="99"/>
      <c r="B71" s="99"/>
      <c r="C71" s="99"/>
      <c r="D71" s="100"/>
      <c r="E71" s="100"/>
      <c r="F71" s="23"/>
      <c r="G71" s="23"/>
      <c r="H71" s="23"/>
      <c r="I71" s="23"/>
      <c r="J71" s="23"/>
      <c r="K71" s="23"/>
      <c r="L71" s="23"/>
      <c r="M71" s="23"/>
      <c r="N71" s="23"/>
      <c r="O71" s="23"/>
      <c r="P71" s="23"/>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row>
    <row r="72" spans="1:89" ht="18">
      <c r="A72" s="99"/>
      <c r="B72" s="99"/>
      <c r="C72" s="99"/>
      <c r="D72" s="100"/>
      <c r="E72" s="100"/>
      <c r="F72" s="23"/>
      <c r="G72" s="23"/>
      <c r="H72" s="23"/>
      <c r="I72" s="23"/>
      <c r="J72" s="23"/>
      <c r="K72" s="23"/>
      <c r="L72" s="23"/>
      <c r="M72" s="23"/>
      <c r="N72" s="23"/>
      <c r="O72" s="23"/>
      <c r="P72" s="23"/>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row>
    <row r="73" spans="1:89" ht="18">
      <c r="A73" s="99"/>
      <c r="B73" s="99"/>
      <c r="C73" s="99"/>
      <c r="D73" s="100"/>
      <c r="E73" s="100"/>
      <c r="F73" s="23"/>
      <c r="G73" s="23"/>
      <c r="H73" s="23"/>
      <c r="I73" s="23"/>
      <c r="J73" s="23"/>
      <c r="K73" s="23"/>
      <c r="L73" s="23"/>
      <c r="M73" s="23"/>
      <c r="N73" s="23"/>
      <c r="O73" s="23"/>
      <c r="P73" s="23"/>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row>
    <row r="74" spans="1:89" ht="18">
      <c r="A74" s="99"/>
      <c r="B74" s="99"/>
      <c r="C74" s="99"/>
      <c r="D74" s="100"/>
      <c r="E74" s="100"/>
      <c r="F74" s="23"/>
      <c r="G74" s="23"/>
      <c r="H74" s="23"/>
      <c r="I74" s="23"/>
      <c r="J74" s="23"/>
      <c r="K74" s="23"/>
      <c r="L74" s="23"/>
      <c r="M74" s="23"/>
      <c r="N74" s="23"/>
      <c r="O74" s="23"/>
      <c r="P74" s="23"/>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row>
    <row r="75" spans="1:89" ht="18">
      <c r="A75" s="99"/>
      <c r="B75" s="99"/>
      <c r="C75" s="99"/>
      <c r="D75" s="100"/>
      <c r="E75" s="100"/>
      <c r="F75" s="23"/>
      <c r="G75" s="23"/>
      <c r="H75" s="23"/>
      <c r="I75" s="23"/>
      <c r="J75" s="23"/>
      <c r="K75" s="23"/>
      <c r="L75" s="23"/>
      <c r="M75" s="23"/>
      <c r="N75" s="23"/>
      <c r="O75" s="23"/>
      <c r="P75" s="23"/>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row>
    <row r="76" spans="1:89" ht="18">
      <c r="A76" s="99"/>
      <c r="B76" s="99"/>
      <c r="C76" s="99"/>
      <c r="D76" s="100"/>
      <c r="E76" s="100"/>
      <c r="F76" s="23"/>
      <c r="G76" s="23"/>
      <c r="H76" s="23"/>
      <c r="I76" s="23"/>
      <c r="J76" s="23"/>
      <c r="K76" s="23"/>
      <c r="L76" s="23"/>
      <c r="M76" s="23"/>
      <c r="N76" s="23"/>
      <c r="O76" s="23"/>
      <c r="P76" s="23"/>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row>
    <row r="77" spans="1:89" ht="18">
      <c r="A77" s="99"/>
      <c r="B77" s="99"/>
      <c r="C77" s="99"/>
      <c r="D77" s="100"/>
      <c r="E77" s="100"/>
      <c r="F77" s="23"/>
      <c r="G77" s="23"/>
      <c r="H77" s="23"/>
      <c r="I77" s="23"/>
      <c r="J77" s="23"/>
      <c r="K77" s="23"/>
      <c r="L77" s="23"/>
      <c r="M77" s="23"/>
      <c r="N77" s="23"/>
      <c r="O77" s="23"/>
      <c r="P77" s="23"/>
      <c r="Q77" s="1"/>
      <c r="R77" s="198"/>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CA77" s="1"/>
      <c r="CB77" s="1"/>
      <c r="CC77" s="1"/>
      <c r="CD77" s="1"/>
      <c r="CE77" s="1"/>
      <c r="CF77" s="1"/>
      <c r="CG77" s="1"/>
      <c r="CH77" s="1"/>
      <c r="CI77" s="1"/>
    </row>
    <row r="78" spans="1:89" ht="12.75">
      <c r="A78" s="99"/>
      <c r="B78" s="99"/>
      <c r="C78" s="9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CA78" s="1"/>
      <c r="CB78" s="1"/>
      <c r="CC78" s="1"/>
      <c r="CD78" s="1"/>
      <c r="CE78" s="1"/>
      <c r="CF78" s="1"/>
      <c r="CG78" s="1"/>
      <c r="CH78" s="1"/>
      <c r="CI78" s="1"/>
    </row>
    <row r="79" spans="1:89" ht="12.75">
      <c r="A79" s="99"/>
      <c r="B79" s="99"/>
      <c r="C79" s="9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CA79" s="1"/>
      <c r="CB79" s="1"/>
      <c r="CC79" s="1"/>
      <c r="CD79" s="1"/>
      <c r="CE79" s="1"/>
      <c r="CF79" s="1"/>
      <c r="CG79" s="1"/>
      <c r="CH79" s="1"/>
      <c r="CI79" s="1"/>
    </row>
    <row r="80" spans="1:89" ht="12.75">
      <c r="A80" s="99"/>
      <c r="B80" s="99"/>
      <c r="C80" s="99"/>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CA80" s="1"/>
      <c r="CB80" s="1"/>
      <c r="CC80" s="1"/>
      <c r="CD80" s="1"/>
      <c r="CE80" s="1"/>
      <c r="CF80" s="1"/>
      <c r="CG80" s="1"/>
      <c r="CH80" s="1"/>
      <c r="CI80" s="1"/>
    </row>
    <row r="81" spans="1:87" ht="12.75">
      <c r="A81" s="99"/>
      <c r="B81" s="99"/>
      <c r="C81" s="9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CA81" s="1"/>
      <c r="CB81" s="1"/>
      <c r="CC81" s="1"/>
      <c r="CD81" s="1"/>
      <c r="CE81" s="1"/>
      <c r="CF81" s="1"/>
      <c r="CG81" s="1"/>
      <c r="CH81" s="1"/>
      <c r="CI81" s="1"/>
    </row>
    <row r="82" spans="1:87" ht="12.75">
      <c r="A82" s="99"/>
      <c r="B82" s="99"/>
      <c r="C82" s="99"/>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CA82" s="1"/>
      <c r="CB82" s="1"/>
      <c r="CC82" s="1"/>
      <c r="CD82" s="1"/>
      <c r="CE82" s="1"/>
      <c r="CF82" s="1"/>
      <c r="CG82" s="1"/>
      <c r="CH82" s="1"/>
      <c r="CI82" s="1"/>
    </row>
    <row r="83" spans="1:87" ht="12.75">
      <c r="A83" s="99"/>
      <c r="B83" s="99"/>
      <c r="C83" s="99"/>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CA83" s="1"/>
      <c r="CB83" s="1"/>
      <c r="CC83" s="1"/>
      <c r="CD83" s="1"/>
      <c r="CE83" s="1"/>
      <c r="CF83" s="1"/>
      <c r="CG83" s="1"/>
      <c r="CH83" s="1"/>
      <c r="CI83" s="1"/>
    </row>
    <row r="84" spans="1:87" ht="12.75">
      <c r="A84" s="99"/>
      <c r="B84" s="99"/>
      <c r="C84" s="99"/>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CA84" s="1"/>
      <c r="CB84" s="1"/>
      <c r="CC84" s="1"/>
      <c r="CD84" s="1"/>
      <c r="CE84" s="1"/>
      <c r="CF84" s="1"/>
      <c r="CG84" s="1"/>
      <c r="CH84" s="1"/>
      <c r="CI84" s="1"/>
    </row>
    <row r="85" spans="1:87" ht="12.75">
      <c r="A85" s="99"/>
      <c r="B85" s="99"/>
      <c r="C85" s="9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CA85" s="1"/>
      <c r="CB85" s="1"/>
      <c r="CC85" s="1"/>
      <c r="CD85" s="1"/>
      <c r="CE85" s="1"/>
      <c r="CF85" s="1"/>
      <c r="CG85" s="1"/>
      <c r="CH85" s="1"/>
      <c r="CI85" s="1"/>
    </row>
    <row r="86" spans="1:87" ht="12.75">
      <c r="A86" s="99"/>
      <c r="B86" s="99"/>
      <c r="C86" s="9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CA86" s="1"/>
      <c r="CB86" s="1"/>
      <c r="CC86" s="1"/>
      <c r="CD86" s="1"/>
      <c r="CE86" s="1"/>
      <c r="CF86" s="1"/>
      <c r="CG86" s="1"/>
      <c r="CH86" s="1"/>
      <c r="CI86" s="1"/>
    </row>
    <row r="87" spans="1:87" ht="12.75">
      <c r="A87" s="99"/>
      <c r="B87" s="99"/>
      <c r="C87" s="9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CA87" s="1"/>
      <c r="CB87" s="1"/>
      <c r="CC87" s="1"/>
      <c r="CD87" s="1"/>
      <c r="CE87" s="1"/>
      <c r="CF87" s="1"/>
      <c r="CG87" s="1"/>
      <c r="CH87" s="1"/>
      <c r="CI87" s="1"/>
    </row>
    <row r="88" spans="1:87" ht="12.75">
      <c r="A88" s="99"/>
      <c r="B88" s="99"/>
      <c r="C88" s="9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CA88" s="1"/>
      <c r="CB88" s="1"/>
      <c r="CC88" s="1"/>
      <c r="CD88" s="1"/>
      <c r="CE88" s="1"/>
      <c r="CF88" s="1"/>
      <c r="CG88" s="1"/>
      <c r="CH88" s="1"/>
      <c r="CI88" s="1"/>
    </row>
    <row r="89" spans="1:87" ht="12.75">
      <c r="A89" s="99"/>
      <c r="B89" s="99"/>
      <c r="C89" s="9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CA89" s="1"/>
      <c r="CB89" s="1"/>
      <c r="CC89" s="1"/>
      <c r="CD89" s="1"/>
      <c r="CE89" s="1"/>
      <c r="CF89" s="1"/>
      <c r="CG89" s="1"/>
      <c r="CH89" s="1"/>
      <c r="CI89" s="1"/>
    </row>
    <row r="90" spans="1:87" ht="12.75">
      <c r="A90" s="99"/>
      <c r="B90" s="99"/>
      <c r="C90" s="9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CA90" s="1"/>
      <c r="CB90" s="1"/>
      <c r="CC90" s="1"/>
      <c r="CD90" s="1"/>
      <c r="CE90" s="1"/>
      <c r="CF90" s="1"/>
      <c r="CG90" s="1"/>
      <c r="CH90" s="1"/>
      <c r="CI90" s="1"/>
    </row>
    <row r="91" spans="1:87" ht="12.75">
      <c r="A91" s="99"/>
      <c r="B91" s="99"/>
      <c r="C91" s="9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CA91" s="1"/>
      <c r="CB91" s="1"/>
      <c r="CC91" s="1"/>
      <c r="CD91" s="1"/>
      <c r="CE91" s="1"/>
      <c r="CF91" s="1"/>
      <c r="CG91" s="1"/>
      <c r="CH91" s="1"/>
      <c r="CI91" s="1"/>
    </row>
    <row r="92" spans="1:87" ht="12.75">
      <c r="A92" s="99"/>
      <c r="B92" s="99"/>
      <c r="C92" s="9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CA92" s="1"/>
      <c r="CB92" s="1"/>
      <c r="CC92" s="1"/>
      <c r="CD92" s="1"/>
      <c r="CE92" s="1"/>
      <c r="CF92" s="1"/>
      <c r="CG92" s="1"/>
      <c r="CH92" s="1"/>
      <c r="CI92" s="1"/>
    </row>
    <row r="93" spans="1:87" ht="12.75">
      <c r="A93" s="99"/>
      <c r="B93" s="99"/>
      <c r="C93" s="99"/>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CA93" s="1"/>
      <c r="CB93" s="1"/>
      <c r="CC93" s="1"/>
      <c r="CD93" s="1"/>
      <c r="CE93" s="1"/>
      <c r="CF93" s="1"/>
      <c r="CG93" s="1"/>
      <c r="CH93" s="1"/>
      <c r="CI93" s="1"/>
    </row>
    <row r="94" spans="1:87" ht="12.75">
      <c r="A94" s="99"/>
      <c r="B94" s="99"/>
      <c r="C94" s="99"/>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CA94" s="1"/>
      <c r="CB94" s="1"/>
      <c r="CC94" s="1"/>
      <c r="CD94" s="1"/>
      <c r="CE94" s="1"/>
      <c r="CF94" s="1"/>
      <c r="CG94" s="1"/>
      <c r="CH94" s="1"/>
      <c r="CI94" s="1"/>
    </row>
    <row r="95" spans="1:87" ht="12.75">
      <c r="A95" s="99"/>
      <c r="B95" s="99"/>
      <c r="C95" s="9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CA95" s="1"/>
      <c r="CB95" s="1"/>
      <c r="CC95" s="1"/>
      <c r="CD95" s="1"/>
      <c r="CE95" s="1"/>
      <c r="CF95" s="1"/>
      <c r="CG95" s="1"/>
      <c r="CH95" s="1"/>
      <c r="CI95" s="1"/>
    </row>
    <row r="96" spans="1:87" ht="12.75">
      <c r="A96" s="99"/>
      <c r="B96" s="99"/>
      <c r="C96" s="99"/>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CA96" s="1"/>
      <c r="CB96" s="1"/>
      <c r="CC96" s="1"/>
      <c r="CD96" s="1"/>
      <c r="CE96" s="1"/>
      <c r="CF96" s="1"/>
      <c r="CG96" s="1"/>
      <c r="CH96" s="1"/>
      <c r="CI96" s="1"/>
    </row>
    <row r="97" spans="1:87" ht="12.75">
      <c r="A97" s="99"/>
      <c r="B97" s="99"/>
      <c r="C97" s="99"/>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CA97" s="1"/>
      <c r="CB97" s="1"/>
      <c r="CC97" s="1"/>
      <c r="CD97" s="1"/>
      <c r="CE97" s="1"/>
      <c r="CF97" s="1"/>
      <c r="CG97" s="1"/>
      <c r="CH97" s="1"/>
      <c r="CI97" s="1"/>
    </row>
    <row r="98" spans="1:87" ht="12.75">
      <c r="A98" s="99"/>
      <c r="B98" s="99"/>
      <c r="C98" s="9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CA98" s="1"/>
      <c r="CB98" s="1"/>
      <c r="CC98" s="1"/>
      <c r="CD98" s="1"/>
      <c r="CE98" s="1"/>
      <c r="CF98" s="1"/>
      <c r="CG98" s="1"/>
      <c r="CH98" s="1"/>
      <c r="CI98" s="1"/>
    </row>
    <row r="99" spans="1:87" ht="12.75">
      <c r="A99" s="99"/>
      <c r="B99" s="99"/>
      <c r="C99" s="99"/>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CA99" s="1"/>
      <c r="CB99" s="1"/>
      <c r="CC99" s="1"/>
      <c r="CD99" s="1"/>
      <c r="CE99" s="1"/>
      <c r="CF99" s="1"/>
      <c r="CG99" s="1"/>
      <c r="CH99" s="1"/>
      <c r="CI99" s="1"/>
    </row>
    <row r="100" spans="1:87" ht="12.75">
      <c r="A100" s="99"/>
      <c r="B100" s="99"/>
      <c r="C100" s="9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CA100" s="1"/>
      <c r="CB100" s="1"/>
      <c r="CC100" s="1"/>
      <c r="CD100" s="1"/>
      <c r="CE100" s="1"/>
      <c r="CF100" s="1"/>
      <c r="CG100" s="1"/>
      <c r="CH100" s="1"/>
      <c r="CI100" s="1"/>
    </row>
    <row r="101" spans="1:87" ht="12.75">
      <c r="A101" s="99"/>
      <c r="B101" s="99"/>
      <c r="C101" s="99"/>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CA101" s="1"/>
      <c r="CB101" s="1"/>
      <c r="CC101" s="1"/>
      <c r="CD101" s="1"/>
      <c r="CE101" s="1"/>
      <c r="CF101" s="1"/>
      <c r="CG101" s="1"/>
      <c r="CH101" s="1"/>
      <c r="CI101" s="1"/>
    </row>
    <row r="102" spans="1:87" ht="12.75">
      <c r="A102" s="99"/>
      <c r="B102" s="99"/>
      <c r="C102" s="99"/>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CA102" s="1"/>
      <c r="CB102" s="1"/>
      <c r="CC102" s="1"/>
      <c r="CD102" s="1"/>
      <c r="CE102" s="1"/>
      <c r="CF102" s="1"/>
      <c r="CG102" s="1"/>
      <c r="CH102" s="1"/>
      <c r="CI102" s="1"/>
    </row>
    <row r="103" spans="1:87" ht="12.75">
      <c r="A103" s="99"/>
      <c r="B103" s="99"/>
      <c r="C103" s="9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CA103" s="1"/>
      <c r="CB103" s="1"/>
      <c r="CC103" s="1"/>
      <c r="CD103" s="1"/>
      <c r="CE103" s="1"/>
      <c r="CF103" s="1"/>
      <c r="CG103" s="1"/>
      <c r="CH103" s="1"/>
      <c r="CI103" s="1"/>
    </row>
    <row r="104" spans="1:87" ht="12.75">
      <c r="A104" s="99"/>
      <c r="B104" s="99"/>
      <c r="C104" s="99"/>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CA104" s="1"/>
      <c r="CB104" s="1"/>
      <c r="CC104" s="1"/>
      <c r="CD104" s="1"/>
      <c r="CE104" s="1"/>
      <c r="CF104" s="1"/>
      <c r="CG104" s="1"/>
      <c r="CH104" s="1"/>
      <c r="CI104" s="1"/>
    </row>
    <row r="105" spans="1:87" ht="12.75">
      <c r="A105" s="99"/>
      <c r="B105" s="99"/>
      <c r="C105" s="99"/>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CA105" s="1"/>
      <c r="CB105" s="1"/>
      <c r="CC105" s="1"/>
      <c r="CD105" s="1"/>
      <c r="CE105" s="1"/>
      <c r="CF105" s="1"/>
      <c r="CG105" s="1"/>
      <c r="CH105" s="1"/>
      <c r="CI105" s="1"/>
    </row>
    <row r="106" spans="1:87" ht="12.75">
      <c r="A106" s="99"/>
      <c r="B106" s="99"/>
      <c r="C106" s="99"/>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CA106" s="1"/>
      <c r="CB106" s="1"/>
      <c r="CC106" s="1"/>
      <c r="CD106" s="1"/>
      <c r="CE106" s="1"/>
      <c r="CF106" s="1"/>
      <c r="CG106" s="1"/>
      <c r="CH106" s="1"/>
      <c r="CI106" s="1"/>
    </row>
    <row r="107" spans="1:87" ht="12.75">
      <c r="A107" s="99"/>
      <c r="B107" s="99"/>
      <c r="C107" s="99"/>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CA107" s="1"/>
      <c r="CB107" s="1"/>
      <c r="CC107" s="1"/>
      <c r="CD107" s="1"/>
      <c r="CE107" s="1"/>
      <c r="CF107" s="1"/>
      <c r="CG107" s="1"/>
      <c r="CH107" s="1"/>
      <c r="CI107" s="1"/>
    </row>
    <row r="108" spans="1:87" ht="12.75">
      <c r="A108" s="99"/>
      <c r="B108" s="99"/>
      <c r="C108" s="99"/>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CA108" s="1"/>
      <c r="CB108" s="1"/>
      <c r="CC108" s="1"/>
      <c r="CD108" s="1"/>
      <c r="CE108" s="1"/>
      <c r="CF108" s="1"/>
      <c r="CG108" s="1"/>
      <c r="CH108" s="1"/>
      <c r="CI108" s="1"/>
    </row>
    <row r="109" spans="1:87" ht="12.75">
      <c r="A109" s="99"/>
      <c r="B109" s="99"/>
      <c r="C109" s="9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CA109" s="1"/>
      <c r="CB109" s="1"/>
      <c r="CC109" s="1"/>
      <c r="CD109" s="1"/>
      <c r="CE109" s="1"/>
      <c r="CF109" s="1"/>
      <c r="CG109" s="1"/>
      <c r="CH109" s="1"/>
      <c r="CI109" s="1"/>
    </row>
    <row r="110" spans="1:87" ht="12.75">
      <c r="A110" s="99"/>
      <c r="B110" s="99"/>
      <c r="C110" s="9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CA110" s="1"/>
      <c r="CB110" s="1"/>
      <c r="CC110" s="1"/>
      <c r="CD110" s="1"/>
      <c r="CE110" s="1"/>
      <c r="CF110" s="1"/>
      <c r="CG110" s="1"/>
      <c r="CH110" s="1"/>
      <c r="CI110" s="1"/>
    </row>
    <row r="111" spans="1:87" ht="12.75">
      <c r="A111" s="99"/>
      <c r="B111" s="99"/>
      <c r="C111" s="9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CA111" s="1"/>
      <c r="CB111" s="1"/>
      <c r="CC111" s="1"/>
      <c r="CD111" s="1"/>
      <c r="CE111" s="1"/>
      <c r="CF111" s="1"/>
      <c r="CG111" s="1"/>
      <c r="CH111" s="1"/>
      <c r="CI111" s="1"/>
    </row>
    <row r="112" spans="1:87" ht="12.75">
      <c r="A112" s="99"/>
      <c r="B112" s="99"/>
      <c r="C112" s="9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CA112" s="1"/>
      <c r="CB112" s="1"/>
      <c r="CC112" s="1"/>
      <c r="CD112" s="1"/>
      <c r="CE112" s="1"/>
      <c r="CF112" s="1"/>
      <c r="CG112" s="1"/>
      <c r="CH112" s="1"/>
      <c r="CI112" s="1"/>
    </row>
    <row r="113" spans="1:87" ht="12.75">
      <c r="A113" s="99"/>
      <c r="B113" s="99"/>
      <c r="C113" s="9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CA113" s="1"/>
      <c r="CB113" s="1"/>
      <c r="CC113" s="1"/>
      <c r="CD113" s="1"/>
      <c r="CE113" s="1"/>
      <c r="CF113" s="1"/>
      <c r="CG113" s="1"/>
      <c r="CH113" s="1"/>
      <c r="CI113" s="1"/>
    </row>
    <row r="114" spans="1:87" ht="12.75">
      <c r="A114" s="99"/>
      <c r="B114" s="99"/>
      <c r="C114" s="9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CA114" s="1"/>
      <c r="CB114" s="1"/>
      <c r="CC114" s="1"/>
      <c r="CD114" s="1"/>
      <c r="CE114" s="1"/>
      <c r="CF114" s="1"/>
      <c r="CG114" s="1"/>
      <c r="CH114" s="1"/>
      <c r="CI114" s="1"/>
    </row>
    <row r="115" spans="1:87" ht="12.75">
      <c r="A115" s="99"/>
      <c r="B115" s="99"/>
      <c r="C115" s="9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CA115" s="1"/>
      <c r="CB115" s="1"/>
      <c r="CC115" s="1"/>
      <c r="CD115" s="1"/>
      <c r="CE115" s="1"/>
      <c r="CF115" s="1"/>
      <c r="CG115" s="1"/>
      <c r="CH115" s="1"/>
      <c r="CI115" s="1"/>
    </row>
    <row r="116" spans="1:87" ht="12.75">
      <c r="A116" s="99"/>
      <c r="B116" s="99"/>
      <c r="C116" s="9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CA116" s="1"/>
      <c r="CB116" s="1"/>
      <c r="CC116" s="1"/>
      <c r="CD116" s="1"/>
      <c r="CE116" s="1"/>
      <c r="CF116" s="1"/>
      <c r="CG116" s="1"/>
      <c r="CH116" s="1"/>
      <c r="CI116" s="1"/>
    </row>
    <row r="117" spans="1:87" ht="12.75">
      <c r="A117" s="99"/>
      <c r="B117" s="99"/>
      <c r="C117" s="9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CA117" s="1"/>
      <c r="CB117" s="1"/>
      <c r="CC117" s="1"/>
      <c r="CD117" s="1"/>
      <c r="CE117" s="1"/>
      <c r="CF117" s="1"/>
      <c r="CG117" s="1"/>
      <c r="CH117" s="1"/>
      <c r="CI117" s="1"/>
    </row>
    <row r="118" spans="1:87" ht="12.75">
      <c r="A118" s="99"/>
      <c r="B118" s="99"/>
      <c r="C118" s="9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CA118" s="1"/>
      <c r="CB118" s="1"/>
      <c r="CC118" s="1"/>
      <c r="CD118" s="1"/>
      <c r="CE118" s="1"/>
      <c r="CF118" s="1"/>
      <c r="CG118" s="1"/>
      <c r="CH118" s="1"/>
      <c r="CI118" s="1"/>
    </row>
    <row r="119" spans="1:87" ht="12.75">
      <c r="A119" s="99"/>
      <c r="B119" s="99"/>
      <c r="C119" s="99"/>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CA119" s="1"/>
      <c r="CB119" s="1"/>
      <c r="CC119" s="1"/>
      <c r="CD119" s="1"/>
      <c r="CE119" s="1"/>
      <c r="CF119" s="1"/>
      <c r="CG119" s="1"/>
      <c r="CH119" s="1"/>
      <c r="CI119" s="1"/>
    </row>
    <row r="120" spans="1:87" ht="12.75">
      <c r="A120" s="99"/>
      <c r="B120" s="99"/>
      <c r="C120" s="99"/>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CA120" s="1"/>
      <c r="CB120" s="1"/>
      <c r="CC120" s="1"/>
      <c r="CD120" s="1"/>
      <c r="CE120" s="1"/>
      <c r="CF120" s="1"/>
      <c r="CG120" s="1"/>
      <c r="CH120" s="1"/>
      <c r="CI120" s="1"/>
    </row>
    <row r="121" spans="1:87" ht="12.75">
      <c r="A121" s="99"/>
      <c r="B121" s="99"/>
      <c r="C121" s="99"/>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CA121" s="1"/>
      <c r="CB121" s="1"/>
      <c r="CC121" s="1"/>
      <c r="CD121" s="1"/>
      <c r="CE121" s="1"/>
      <c r="CF121" s="1"/>
      <c r="CG121" s="1"/>
      <c r="CH121" s="1"/>
      <c r="CI121" s="1"/>
    </row>
    <row r="122" spans="1:87" ht="12.75">
      <c r="A122" s="99"/>
      <c r="B122" s="99"/>
      <c r="C122" s="99"/>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CA122" s="1"/>
      <c r="CB122" s="1"/>
      <c r="CC122" s="1"/>
      <c r="CD122" s="1"/>
      <c r="CE122" s="1"/>
      <c r="CF122" s="1"/>
      <c r="CG122" s="1"/>
      <c r="CH122" s="1"/>
      <c r="CI122" s="1"/>
    </row>
    <row r="123" spans="1:87" ht="12.75">
      <c r="A123" s="99"/>
      <c r="B123" s="99"/>
      <c r="C123" s="99"/>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CA123" s="1"/>
      <c r="CB123" s="1"/>
      <c r="CC123" s="1"/>
      <c r="CD123" s="1"/>
      <c r="CE123" s="1"/>
      <c r="CF123" s="1"/>
      <c r="CG123" s="1"/>
      <c r="CH123" s="1"/>
      <c r="CI123" s="1"/>
    </row>
    <row r="124" spans="1:87" ht="12.75">
      <c r="A124" s="99"/>
      <c r="B124" s="99"/>
      <c r="C124" s="99"/>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CA124" s="1"/>
      <c r="CB124" s="1"/>
      <c r="CC124" s="1"/>
      <c r="CD124" s="1"/>
      <c r="CE124" s="1"/>
      <c r="CF124" s="1"/>
      <c r="CG124" s="1"/>
      <c r="CH124" s="1"/>
      <c r="CI124" s="1"/>
    </row>
    <row r="125" spans="1:87" ht="12.75">
      <c r="A125" s="99"/>
      <c r="B125" s="99"/>
      <c r="C125" s="9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CA125" s="1"/>
      <c r="CB125" s="1"/>
      <c r="CC125" s="1"/>
      <c r="CD125" s="1"/>
      <c r="CE125" s="1"/>
      <c r="CF125" s="1"/>
      <c r="CG125" s="1"/>
      <c r="CH125" s="1"/>
      <c r="CI125" s="1"/>
    </row>
    <row r="126" spans="1:87" ht="12.75">
      <c r="A126" s="99"/>
      <c r="B126" s="99"/>
      <c r="C126" s="99"/>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CA126" s="1"/>
      <c r="CB126" s="1"/>
      <c r="CC126" s="1"/>
      <c r="CD126" s="1"/>
      <c r="CE126" s="1"/>
      <c r="CF126" s="1"/>
      <c r="CG126" s="1"/>
      <c r="CH126" s="1"/>
      <c r="CI126" s="1"/>
    </row>
    <row r="127" spans="1:87" ht="12.75">
      <c r="A127" s="99"/>
      <c r="B127" s="99"/>
      <c r="C127" s="9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CA127" s="1"/>
      <c r="CB127" s="1"/>
      <c r="CC127" s="1"/>
      <c r="CD127" s="1"/>
      <c r="CE127" s="1"/>
      <c r="CF127" s="1"/>
      <c r="CG127" s="1"/>
      <c r="CH127" s="1"/>
      <c r="CI127" s="1"/>
    </row>
    <row r="128" spans="1:87" ht="12.75">
      <c r="A128" s="99"/>
      <c r="B128" s="99"/>
      <c r="C128" s="99"/>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CA128" s="1"/>
      <c r="CB128" s="1"/>
      <c r="CC128" s="1"/>
      <c r="CD128" s="1"/>
      <c r="CE128" s="1"/>
      <c r="CF128" s="1"/>
      <c r="CG128" s="1"/>
      <c r="CH128" s="1"/>
      <c r="CI128" s="1"/>
    </row>
    <row r="129" spans="1:87" ht="12.75">
      <c r="A129" s="99"/>
      <c r="B129" s="99"/>
      <c r="C129" s="99"/>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CA129" s="1"/>
      <c r="CB129" s="1"/>
      <c r="CC129" s="1"/>
      <c r="CD129" s="1"/>
      <c r="CE129" s="1"/>
      <c r="CF129" s="1"/>
      <c r="CG129" s="1"/>
      <c r="CH129" s="1"/>
      <c r="CI129" s="1"/>
    </row>
    <row r="130" spans="1:87" ht="12.75">
      <c r="A130" s="99"/>
      <c r="B130" s="99"/>
      <c r="C130" s="99"/>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CA130" s="1"/>
      <c r="CB130" s="1"/>
      <c r="CC130" s="1"/>
      <c r="CD130" s="1"/>
      <c r="CE130" s="1"/>
      <c r="CF130" s="1"/>
      <c r="CG130" s="1"/>
      <c r="CH130" s="1"/>
      <c r="CI130" s="1"/>
    </row>
    <row r="131" spans="1:87" ht="12.75">
      <c r="A131" s="99"/>
      <c r="B131" s="99"/>
      <c r="C131" s="9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CA131" s="1"/>
      <c r="CB131" s="1"/>
      <c r="CC131" s="1"/>
      <c r="CD131" s="1"/>
      <c r="CE131" s="1"/>
      <c r="CF131" s="1"/>
      <c r="CG131" s="1"/>
      <c r="CH131" s="1"/>
      <c r="CI131" s="1"/>
    </row>
    <row r="132" spans="1:87" ht="12.75">
      <c r="A132" s="99"/>
      <c r="B132" s="99"/>
      <c r="C132" s="9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CA132" s="1"/>
      <c r="CB132" s="1"/>
      <c r="CC132" s="1"/>
      <c r="CD132" s="1"/>
      <c r="CE132" s="1"/>
      <c r="CF132" s="1"/>
      <c r="CG132" s="1"/>
      <c r="CH132" s="1"/>
      <c r="CI132" s="1"/>
    </row>
    <row r="133" spans="1:87" ht="12.75">
      <c r="A133" s="99"/>
      <c r="B133" s="99"/>
      <c r="C133" s="9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CA133" s="1"/>
      <c r="CB133" s="1"/>
      <c r="CC133" s="1"/>
      <c r="CD133" s="1"/>
      <c r="CE133" s="1"/>
      <c r="CF133" s="1"/>
      <c r="CG133" s="1"/>
      <c r="CH133" s="1"/>
      <c r="CI133" s="1"/>
    </row>
    <row r="134" spans="1:87" ht="12.75">
      <c r="A134" s="99"/>
      <c r="B134" s="99"/>
      <c r="C134" s="99"/>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CA134" s="1"/>
      <c r="CB134" s="1"/>
      <c r="CC134" s="1"/>
      <c r="CD134" s="1"/>
      <c r="CE134" s="1"/>
      <c r="CF134" s="1"/>
      <c r="CG134" s="1"/>
      <c r="CH134" s="1"/>
      <c r="CI134" s="1"/>
    </row>
    <row r="135" spans="1:87" ht="12.75">
      <c r="A135" s="99"/>
      <c r="B135" s="99"/>
      <c r="C135" s="9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CA135" s="1"/>
      <c r="CB135" s="1"/>
      <c r="CC135" s="1"/>
      <c r="CD135" s="1"/>
      <c r="CE135" s="1"/>
      <c r="CF135" s="1"/>
      <c r="CG135" s="1"/>
      <c r="CH135" s="1"/>
      <c r="CI135" s="1"/>
    </row>
    <row r="136" spans="1:87" ht="12.75">
      <c r="A136" s="99"/>
      <c r="B136" s="99"/>
      <c r="C136" s="99"/>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CA136" s="1"/>
      <c r="CB136" s="1"/>
      <c r="CC136" s="1"/>
      <c r="CD136" s="1"/>
      <c r="CE136" s="1"/>
      <c r="CF136" s="1"/>
      <c r="CG136" s="1"/>
      <c r="CH136" s="1"/>
      <c r="CI136" s="1"/>
    </row>
    <row r="137" spans="1:87" ht="12.75">
      <c r="A137" s="99"/>
      <c r="B137" s="99"/>
      <c r="C137" s="99"/>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CA137" s="1"/>
      <c r="CB137" s="1"/>
      <c r="CC137" s="1"/>
      <c r="CD137" s="1"/>
      <c r="CE137" s="1"/>
      <c r="CF137" s="1"/>
      <c r="CG137" s="1"/>
      <c r="CH137" s="1"/>
      <c r="CI137" s="1"/>
    </row>
    <row r="138" spans="1:87" ht="12.75">
      <c r="A138" s="99"/>
      <c r="B138" s="99"/>
      <c r="C138" s="99"/>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CA138" s="1"/>
      <c r="CB138" s="1"/>
      <c r="CC138" s="1"/>
      <c r="CD138" s="1"/>
      <c r="CE138" s="1"/>
      <c r="CF138" s="1"/>
      <c r="CG138" s="1"/>
      <c r="CH138" s="1"/>
      <c r="CI138" s="1"/>
    </row>
    <row r="139" spans="1:87" ht="12.75">
      <c r="A139" s="99"/>
      <c r="B139" s="99"/>
      <c r="C139" s="99"/>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CA139" s="1"/>
      <c r="CB139" s="1"/>
      <c r="CC139" s="1"/>
      <c r="CD139" s="1"/>
      <c r="CE139" s="1"/>
      <c r="CF139" s="1"/>
      <c r="CG139" s="1"/>
      <c r="CH139" s="1"/>
      <c r="CI139" s="1"/>
    </row>
    <row r="140" spans="1:87" ht="12.75">
      <c r="A140" s="99"/>
      <c r="B140" s="99"/>
      <c r="C140" s="99"/>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CA140" s="1"/>
      <c r="CB140" s="1"/>
      <c r="CC140" s="1"/>
      <c r="CD140" s="1"/>
      <c r="CE140" s="1"/>
      <c r="CF140" s="1"/>
      <c r="CG140" s="1"/>
      <c r="CH140" s="1"/>
      <c r="CI140" s="1"/>
    </row>
    <row r="141" spans="1:87" ht="12.75">
      <c r="A141" s="99"/>
      <c r="B141" s="99"/>
      <c r="C141" s="99"/>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CA141" s="1"/>
      <c r="CB141" s="1"/>
      <c r="CC141" s="1"/>
      <c r="CD141" s="1"/>
      <c r="CE141" s="1"/>
      <c r="CF141" s="1"/>
      <c r="CG141" s="1"/>
      <c r="CH141" s="1"/>
      <c r="CI141" s="1"/>
    </row>
    <row r="142" spans="1:87" ht="12.75">
      <c r="A142" s="99"/>
      <c r="B142" s="99"/>
      <c r="C142" s="99"/>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CA142" s="1"/>
      <c r="CB142" s="1"/>
      <c r="CC142" s="1"/>
      <c r="CD142" s="1"/>
      <c r="CE142" s="1"/>
      <c r="CF142" s="1"/>
      <c r="CG142" s="1"/>
      <c r="CH142" s="1"/>
      <c r="CI142" s="1"/>
    </row>
    <row r="143" spans="1:87" ht="12.75">
      <c r="A143" s="99"/>
      <c r="B143" s="99"/>
      <c r="C143" s="99"/>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CA143" s="1"/>
      <c r="CB143" s="1"/>
      <c r="CC143" s="1"/>
      <c r="CD143" s="1"/>
      <c r="CE143" s="1"/>
      <c r="CF143" s="1"/>
      <c r="CG143" s="1"/>
      <c r="CH143" s="1"/>
      <c r="CI143" s="1"/>
    </row>
    <row r="144" spans="1:87" ht="12.75">
      <c r="A144" s="99"/>
      <c r="B144" s="99"/>
      <c r="C144" s="99"/>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CA144" s="1"/>
      <c r="CB144" s="1"/>
      <c r="CC144" s="1"/>
      <c r="CD144" s="1"/>
      <c r="CE144" s="1"/>
      <c r="CF144" s="1"/>
      <c r="CG144" s="1"/>
      <c r="CH144" s="1"/>
      <c r="CI144" s="1"/>
    </row>
    <row r="145" spans="1:87" ht="12.75">
      <c r="A145" s="99"/>
      <c r="B145" s="99"/>
      <c r="C145" s="99"/>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CA145" s="1"/>
      <c r="CB145" s="1"/>
      <c r="CC145" s="1"/>
      <c r="CD145" s="1"/>
      <c r="CE145" s="1"/>
      <c r="CF145" s="1"/>
      <c r="CG145" s="1"/>
      <c r="CH145" s="1"/>
      <c r="CI145" s="1"/>
    </row>
    <row r="146" spans="1:87" ht="12.75">
      <c r="A146" s="99"/>
      <c r="B146" s="99"/>
      <c r="C146" s="99"/>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CA146" s="1"/>
      <c r="CB146" s="1"/>
      <c r="CC146" s="1"/>
      <c r="CD146" s="1"/>
      <c r="CE146" s="1"/>
      <c r="CF146" s="1"/>
      <c r="CG146" s="1"/>
      <c r="CH146" s="1"/>
      <c r="CI146" s="1"/>
    </row>
    <row r="147" spans="1:87" ht="12.75" customHeight="1">
      <c r="A147" s="99"/>
      <c r="B147" s="99"/>
      <c r="C147" s="99"/>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CA147" s="1"/>
      <c r="CB147" s="1"/>
      <c r="CC147" s="1"/>
      <c r="CD147" s="1"/>
      <c r="CE147" s="1"/>
      <c r="CF147" s="1"/>
      <c r="CG147" s="1"/>
      <c r="CH147" s="1"/>
      <c r="CI147" s="1"/>
    </row>
    <row r="148" spans="1:87" ht="12.75" customHeight="1">
      <c r="A148" s="99"/>
      <c r="B148" s="99"/>
      <c r="C148" s="99"/>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CA148" s="1"/>
      <c r="CB148" s="1"/>
      <c r="CC148" s="1"/>
      <c r="CD148" s="1"/>
      <c r="CE148" s="1"/>
      <c r="CF148" s="1"/>
      <c r="CG148" s="1"/>
      <c r="CH148" s="1"/>
      <c r="CI148" s="1"/>
    </row>
    <row r="149" spans="1:87" ht="12.75" customHeight="1">
      <c r="A149" s="99"/>
      <c r="B149" s="99"/>
      <c r="C149" s="99"/>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CA149" s="1"/>
      <c r="CB149" s="1"/>
      <c r="CC149" s="1"/>
      <c r="CD149" s="1"/>
      <c r="CE149" s="1"/>
      <c r="CF149" s="1"/>
      <c r="CG149" s="1"/>
      <c r="CH149" s="1"/>
      <c r="CI149" s="1"/>
    </row>
    <row r="150" spans="1:87" ht="12.75" customHeight="1">
      <c r="A150" s="99"/>
      <c r="B150" s="99"/>
      <c r="C150" s="9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CA150" s="1"/>
      <c r="CB150" s="1"/>
      <c r="CC150" s="1"/>
      <c r="CD150" s="1"/>
      <c r="CE150" s="1"/>
      <c r="CF150" s="1"/>
      <c r="CG150" s="1"/>
      <c r="CH150" s="1"/>
      <c r="CI150" s="1"/>
    </row>
    <row r="151" spans="1:87" ht="12.75" customHeight="1">
      <c r="A151" s="99"/>
      <c r="B151" s="99"/>
      <c r="C151" s="99"/>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CA151" s="1"/>
      <c r="CB151" s="1"/>
      <c r="CC151" s="1"/>
      <c r="CD151" s="1"/>
      <c r="CE151" s="1"/>
      <c r="CF151" s="1"/>
      <c r="CG151" s="1"/>
      <c r="CH151" s="1"/>
      <c r="CI151" s="1"/>
    </row>
    <row r="152" spans="1:87" ht="12.75" customHeight="1">
      <c r="A152" s="99"/>
      <c r="B152" s="99"/>
      <c r="C152" s="9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CA152" s="1"/>
      <c r="CB152" s="1"/>
      <c r="CC152" s="1"/>
      <c r="CD152" s="1"/>
      <c r="CE152" s="1"/>
      <c r="CF152" s="1"/>
      <c r="CG152" s="1"/>
      <c r="CH152" s="1"/>
      <c r="CI152" s="1"/>
    </row>
    <row r="153" spans="1:87" ht="12.75" customHeight="1">
      <c r="A153" s="99"/>
      <c r="B153" s="99"/>
      <c r="C153" s="9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CA153" s="1"/>
      <c r="CB153" s="1"/>
      <c r="CC153" s="1"/>
      <c r="CD153" s="1"/>
      <c r="CE153" s="1"/>
      <c r="CF153" s="1"/>
      <c r="CG153" s="1"/>
      <c r="CH153" s="1"/>
      <c r="CI153" s="1"/>
    </row>
    <row r="154" spans="1:87" ht="12.75" customHeight="1">
      <c r="A154" s="99"/>
      <c r="B154" s="99"/>
      <c r="C154" s="99"/>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CA154" s="1"/>
      <c r="CB154" s="1"/>
      <c r="CC154" s="1"/>
      <c r="CD154" s="1"/>
      <c r="CE154" s="1"/>
      <c r="CF154" s="1"/>
      <c r="CG154" s="1"/>
      <c r="CH154" s="1"/>
      <c r="CI154" s="1"/>
    </row>
    <row r="155" spans="1:87" ht="12.75" customHeight="1">
      <c r="A155" s="99"/>
      <c r="B155" s="99"/>
      <c r="C155" s="99"/>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CA155" s="1"/>
      <c r="CB155" s="1"/>
      <c r="CC155" s="1"/>
      <c r="CD155" s="1"/>
      <c r="CE155" s="1"/>
      <c r="CF155" s="1"/>
      <c r="CG155" s="1"/>
      <c r="CH155" s="1"/>
      <c r="CI155" s="1"/>
    </row>
    <row r="156" spans="1:87" ht="12.75" customHeight="1">
      <c r="A156" s="99"/>
      <c r="B156" s="99"/>
      <c r="C156" s="99"/>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CA156" s="1"/>
      <c r="CB156" s="1"/>
      <c r="CC156" s="1"/>
      <c r="CD156" s="1"/>
      <c r="CE156" s="1"/>
      <c r="CF156" s="1"/>
      <c r="CG156" s="1"/>
      <c r="CH156" s="1"/>
      <c r="CI156" s="1"/>
    </row>
    <row r="157" spans="1:87" ht="12.75" customHeight="1">
      <c r="A157" s="99"/>
      <c r="B157" s="99"/>
      <c r="C157" s="99"/>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CA157" s="1"/>
      <c r="CB157" s="1"/>
      <c r="CC157" s="1"/>
      <c r="CD157" s="1"/>
      <c r="CE157" s="1"/>
      <c r="CF157" s="1"/>
      <c r="CG157" s="1"/>
      <c r="CH157" s="1"/>
      <c r="CI157" s="1"/>
    </row>
    <row r="158" spans="1:87" ht="12.75" customHeight="1">
      <c r="A158" s="99"/>
      <c r="B158" s="99"/>
      <c r="C158" s="99"/>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CA158" s="1"/>
      <c r="CB158" s="1"/>
      <c r="CC158" s="1"/>
      <c r="CD158" s="1"/>
      <c r="CE158" s="1"/>
      <c r="CF158" s="1"/>
      <c r="CG158" s="1"/>
      <c r="CH158" s="1"/>
      <c r="CI158" s="1"/>
    </row>
    <row r="159" spans="1:87" ht="12.75" customHeight="1">
      <c r="A159" s="99"/>
      <c r="B159" s="99"/>
      <c r="C159" s="99"/>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CA159" s="1"/>
      <c r="CB159" s="1"/>
      <c r="CC159" s="1"/>
      <c r="CD159" s="1"/>
      <c r="CE159" s="1"/>
      <c r="CF159" s="1"/>
      <c r="CG159" s="1"/>
      <c r="CH159" s="1"/>
      <c r="CI159" s="1"/>
    </row>
    <row r="160" spans="1:87" ht="12.75" customHeight="1">
      <c r="A160" s="99"/>
      <c r="B160" s="99"/>
      <c r="C160" s="99"/>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CA160" s="1"/>
      <c r="CB160" s="1"/>
      <c r="CC160" s="1"/>
      <c r="CD160" s="1"/>
      <c r="CE160" s="1"/>
      <c r="CF160" s="1"/>
      <c r="CG160" s="1"/>
      <c r="CH160" s="1"/>
      <c r="CI160" s="1"/>
    </row>
    <row r="161" spans="1:87" ht="12.75" customHeight="1">
      <c r="A161" s="99"/>
      <c r="B161" s="99"/>
      <c r="C161" s="99"/>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CA161" s="1"/>
      <c r="CB161" s="1"/>
      <c r="CC161" s="1"/>
      <c r="CD161" s="1"/>
      <c r="CE161" s="1"/>
      <c r="CF161" s="1"/>
      <c r="CG161" s="1"/>
      <c r="CH161" s="1"/>
      <c r="CI161" s="1"/>
    </row>
    <row r="162" spans="1:87" ht="12.75" customHeight="1">
      <c r="A162" s="99"/>
      <c r="B162" s="99"/>
      <c r="C162" s="99"/>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CA162" s="1"/>
      <c r="CB162" s="1"/>
      <c r="CC162" s="1"/>
      <c r="CD162" s="1"/>
      <c r="CE162" s="1"/>
      <c r="CF162" s="1"/>
      <c r="CG162" s="1"/>
      <c r="CH162" s="1"/>
      <c r="CI162" s="1"/>
    </row>
    <row r="163" spans="1:87" ht="12.75" customHeight="1">
      <c r="A163" s="99"/>
      <c r="B163" s="99"/>
      <c r="C163" s="99"/>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CA163" s="1"/>
      <c r="CB163" s="1"/>
      <c r="CC163" s="1"/>
      <c r="CD163" s="1"/>
      <c r="CE163" s="1"/>
      <c r="CF163" s="1"/>
      <c r="CG163" s="1"/>
      <c r="CH163" s="1"/>
      <c r="CI163" s="1"/>
    </row>
    <row r="164" spans="1:87" ht="12.75" customHeight="1">
      <c r="A164" s="99"/>
      <c r="B164" s="99"/>
      <c r="C164" s="99"/>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CA164" s="1"/>
      <c r="CB164" s="1"/>
      <c r="CC164" s="1"/>
      <c r="CD164" s="1"/>
      <c r="CE164" s="1"/>
      <c r="CF164" s="1"/>
      <c r="CG164" s="1"/>
      <c r="CH164" s="1"/>
      <c r="CI164" s="1"/>
    </row>
    <row r="165" spans="1:87" ht="12.75" customHeight="1">
      <c r="A165" s="99"/>
      <c r="B165" s="99"/>
      <c r="C165" s="99"/>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CA165" s="1"/>
      <c r="CB165" s="1"/>
      <c r="CC165" s="1"/>
      <c r="CD165" s="1"/>
      <c r="CE165" s="1"/>
      <c r="CF165" s="1"/>
      <c r="CG165" s="1"/>
      <c r="CH165" s="1"/>
      <c r="CI165" s="1"/>
    </row>
    <row r="166" spans="1:87" ht="12.75" customHeight="1">
      <c r="A166" s="99"/>
      <c r="B166" s="99"/>
      <c r="C166" s="9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CA166" s="1"/>
      <c r="CB166" s="1"/>
      <c r="CC166" s="1"/>
      <c r="CD166" s="1"/>
      <c r="CE166" s="1"/>
      <c r="CF166" s="1"/>
      <c r="CG166" s="1"/>
      <c r="CH166" s="1"/>
      <c r="CI166" s="1"/>
    </row>
    <row r="167" spans="1:87" ht="12.75" customHeight="1">
      <c r="A167" s="99"/>
      <c r="B167" s="99"/>
      <c r="C167" s="9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CA167" s="1"/>
      <c r="CB167" s="1"/>
      <c r="CC167" s="1"/>
      <c r="CD167" s="1"/>
      <c r="CE167" s="1"/>
      <c r="CF167" s="1"/>
      <c r="CG167" s="1"/>
      <c r="CH167" s="1"/>
      <c r="CI167" s="1"/>
    </row>
    <row r="168" spans="1:87" ht="12.75" customHeight="1">
      <c r="A168" s="99"/>
      <c r="B168" s="99"/>
      <c r="C168" s="9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CA168" s="1"/>
      <c r="CB168" s="1"/>
      <c r="CC168" s="1"/>
      <c r="CD168" s="1"/>
      <c r="CE168" s="1"/>
      <c r="CF168" s="1"/>
      <c r="CG168" s="1"/>
      <c r="CH168" s="1"/>
      <c r="CI168" s="1"/>
    </row>
    <row r="169" spans="1:87" ht="12.75" customHeight="1">
      <c r="A169" s="99"/>
      <c r="B169" s="99"/>
      <c r="C169" s="9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CA169" s="1"/>
      <c r="CB169" s="1"/>
      <c r="CC169" s="1"/>
      <c r="CD169" s="1"/>
      <c r="CE169" s="1"/>
      <c r="CF169" s="1"/>
      <c r="CG169" s="1"/>
      <c r="CH169" s="1"/>
      <c r="CI169" s="1"/>
    </row>
    <row r="170" spans="1:87" ht="12.75" customHeight="1">
      <c r="A170" s="99"/>
      <c r="B170" s="99"/>
      <c r="C170" s="99"/>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CA170" s="1"/>
      <c r="CB170" s="1"/>
      <c r="CC170" s="1"/>
      <c r="CD170" s="1"/>
      <c r="CE170" s="1"/>
      <c r="CF170" s="1"/>
      <c r="CG170" s="1"/>
      <c r="CH170" s="1"/>
      <c r="CI170" s="1"/>
    </row>
    <row r="171" spans="1:87" ht="12.75" customHeight="1">
      <c r="A171" s="99"/>
      <c r="B171" s="99"/>
      <c r="C171" s="99"/>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CA171" s="1"/>
      <c r="CB171" s="1"/>
      <c r="CC171" s="1"/>
      <c r="CD171" s="1"/>
      <c r="CE171" s="1"/>
      <c r="CF171" s="1"/>
      <c r="CG171" s="1"/>
      <c r="CH171" s="1"/>
      <c r="CI171" s="1"/>
    </row>
    <row r="172" spans="1:87" ht="12.75" customHeight="1">
      <c r="A172" s="99"/>
      <c r="B172" s="99"/>
      <c r="C172" s="99"/>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CA172" s="1"/>
      <c r="CB172" s="1"/>
      <c r="CC172" s="1"/>
      <c r="CD172" s="1"/>
      <c r="CE172" s="1"/>
      <c r="CF172" s="1"/>
      <c r="CG172" s="1"/>
      <c r="CH172" s="1"/>
      <c r="CI172" s="1"/>
    </row>
    <row r="173" spans="1:87" ht="12.75" customHeight="1">
      <c r="A173" s="99"/>
      <c r="B173" s="99"/>
      <c r="C173" s="99"/>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CA173" s="1"/>
      <c r="CB173" s="1"/>
      <c r="CC173" s="1"/>
      <c r="CD173" s="1"/>
      <c r="CE173" s="1"/>
      <c r="CF173" s="1"/>
      <c r="CG173" s="1"/>
      <c r="CH173" s="1"/>
      <c r="CI173" s="1"/>
    </row>
    <row r="174" spans="1:87" ht="12.75" customHeight="1">
      <c r="A174" s="99"/>
      <c r="B174" s="99"/>
      <c r="C174" s="99"/>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CA174" s="1"/>
      <c r="CB174" s="1"/>
      <c r="CC174" s="1"/>
      <c r="CD174" s="1"/>
      <c r="CE174" s="1"/>
      <c r="CF174" s="1"/>
      <c r="CG174" s="1"/>
      <c r="CH174" s="1"/>
      <c r="CI174" s="1"/>
    </row>
    <row r="175" spans="1:87" ht="12.75" customHeight="1">
      <c r="A175" s="99"/>
      <c r="B175" s="99"/>
      <c r="C175" s="99"/>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CA175" s="1"/>
      <c r="CB175" s="1"/>
      <c r="CC175" s="1"/>
      <c r="CD175" s="1"/>
      <c r="CE175" s="1"/>
      <c r="CF175" s="1"/>
      <c r="CG175" s="1"/>
      <c r="CH175" s="1"/>
      <c r="CI175" s="1"/>
    </row>
    <row r="176" spans="1:87" ht="12.75" customHeight="1">
      <c r="A176" s="99"/>
      <c r="B176" s="99"/>
      <c r="C176" s="99"/>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CA176" s="1"/>
      <c r="CB176" s="1"/>
      <c r="CC176" s="1"/>
      <c r="CD176" s="1"/>
      <c r="CE176" s="1"/>
      <c r="CF176" s="1"/>
      <c r="CG176" s="1"/>
      <c r="CH176" s="1"/>
      <c r="CI176" s="1"/>
    </row>
    <row r="177" spans="1:87" ht="12.75" customHeight="1">
      <c r="A177" s="99"/>
      <c r="B177" s="99"/>
      <c r="C177" s="99"/>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CA177" s="1"/>
      <c r="CB177" s="1"/>
      <c r="CC177" s="1"/>
      <c r="CD177" s="1"/>
      <c r="CE177" s="1"/>
      <c r="CF177" s="1"/>
      <c r="CG177" s="1"/>
      <c r="CH177" s="1"/>
      <c r="CI177" s="1"/>
    </row>
    <row r="178" spans="1:87" ht="12.75" customHeight="1">
      <c r="A178" s="99"/>
      <c r="B178" s="99"/>
      <c r="C178" s="99"/>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CA178" s="1"/>
      <c r="CB178" s="1"/>
      <c r="CC178" s="1"/>
      <c r="CD178" s="1"/>
      <c r="CE178" s="1"/>
      <c r="CF178" s="1"/>
      <c r="CG178" s="1"/>
      <c r="CH178" s="1"/>
      <c r="CI178" s="1"/>
    </row>
    <row r="179" spans="1:87" ht="12.75" customHeight="1">
      <c r="A179" s="99"/>
      <c r="B179" s="99"/>
      <c r="C179" s="99"/>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CA179" s="1"/>
      <c r="CB179" s="1"/>
      <c r="CC179" s="1"/>
      <c r="CD179" s="1"/>
      <c r="CE179" s="1"/>
      <c r="CF179" s="1"/>
      <c r="CG179" s="1"/>
      <c r="CH179" s="1"/>
      <c r="CI179" s="1"/>
    </row>
    <row r="180" spans="1:87" ht="12.75" customHeight="1">
      <c r="A180" s="99"/>
      <c r="B180" s="99"/>
      <c r="C180" s="99"/>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CA180" s="1"/>
      <c r="CB180" s="1"/>
      <c r="CC180" s="1"/>
      <c r="CD180" s="1"/>
      <c r="CE180" s="1"/>
      <c r="CF180" s="1"/>
      <c r="CG180" s="1"/>
      <c r="CH180" s="1"/>
      <c r="CI180" s="1"/>
    </row>
    <row r="181" spans="1:87" ht="12.75" customHeight="1">
      <c r="A181" s="99"/>
      <c r="B181" s="99"/>
      <c r="C181" s="99"/>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CA181" s="1"/>
      <c r="CB181" s="1"/>
      <c r="CC181" s="1"/>
      <c r="CD181" s="1"/>
      <c r="CE181" s="1"/>
      <c r="CF181" s="1"/>
      <c r="CG181" s="1"/>
      <c r="CH181" s="1"/>
      <c r="CI181" s="1"/>
    </row>
    <row r="182" spans="1:87" ht="12.75" customHeight="1">
      <c r="A182" s="99"/>
      <c r="B182" s="99"/>
      <c r="C182" s="99"/>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CA182" s="1"/>
      <c r="CB182" s="1"/>
      <c r="CC182" s="1"/>
      <c r="CD182" s="1"/>
      <c r="CE182" s="1"/>
      <c r="CF182" s="1"/>
      <c r="CG182" s="1"/>
      <c r="CH182" s="1"/>
      <c r="CI182" s="1"/>
    </row>
    <row r="183" spans="1:87" ht="12.75" customHeight="1">
      <c r="A183" s="99"/>
      <c r="B183" s="99"/>
      <c r="C183" s="99"/>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CA183" s="1"/>
      <c r="CB183" s="1"/>
      <c r="CC183" s="1"/>
      <c r="CD183" s="1"/>
      <c r="CE183" s="1"/>
      <c r="CF183" s="1"/>
      <c r="CG183" s="1"/>
      <c r="CH183" s="1"/>
      <c r="CI183" s="1"/>
    </row>
    <row r="184" spans="1:87" ht="12.75" customHeight="1">
      <c r="A184" s="99"/>
      <c r="B184" s="99"/>
      <c r="C184" s="99"/>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CA184" s="1"/>
      <c r="CB184" s="1"/>
      <c r="CC184" s="1"/>
      <c r="CD184" s="1"/>
      <c r="CE184" s="1"/>
      <c r="CF184" s="1"/>
      <c r="CG184" s="1"/>
      <c r="CH184" s="1"/>
      <c r="CI184" s="1"/>
    </row>
    <row r="185" spans="1:87" ht="12.75" customHeight="1">
      <c r="A185" s="99"/>
      <c r="B185" s="99"/>
      <c r="C185" s="99"/>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CA185" s="1"/>
      <c r="CB185" s="1"/>
      <c r="CC185" s="1"/>
      <c r="CD185" s="1"/>
      <c r="CE185" s="1"/>
      <c r="CF185" s="1"/>
      <c r="CG185" s="1"/>
      <c r="CH185" s="1"/>
      <c r="CI185" s="1"/>
    </row>
    <row r="186" spans="1:87" ht="12.75" customHeight="1">
      <c r="A186" s="99"/>
      <c r="B186" s="99"/>
      <c r="C186" s="99"/>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CA186" s="1"/>
      <c r="CB186" s="1"/>
      <c r="CC186" s="1"/>
      <c r="CD186" s="1"/>
      <c r="CE186" s="1"/>
      <c r="CF186" s="1"/>
      <c r="CG186" s="1"/>
      <c r="CH186" s="1"/>
      <c r="CI186" s="1"/>
    </row>
    <row r="187" spans="1:87" ht="12.75" customHeight="1">
      <c r="A187" s="99"/>
      <c r="B187" s="99"/>
      <c r="C187" s="99"/>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CA187" s="1"/>
      <c r="CB187" s="1"/>
      <c r="CC187" s="1"/>
      <c r="CD187" s="1"/>
      <c r="CE187" s="1"/>
      <c r="CF187" s="1"/>
      <c r="CG187" s="1"/>
      <c r="CH187" s="1"/>
      <c r="CI187" s="1"/>
    </row>
    <row r="188" spans="1:87" ht="12.75" customHeight="1">
      <c r="A188" s="99"/>
      <c r="B188" s="99"/>
      <c r="C188" s="99"/>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CA188" s="1"/>
      <c r="CB188" s="1"/>
      <c r="CC188" s="1"/>
      <c r="CD188" s="1"/>
      <c r="CE188" s="1"/>
      <c r="CF188" s="1"/>
      <c r="CG188" s="1"/>
      <c r="CH188" s="1"/>
      <c r="CI188" s="1"/>
    </row>
    <row r="189" spans="1:87" ht="12.75" customHeight="1">
      <c r="A189" s="99"/>
      <c r="B189" s="99"/>
      <c r="C189" s="99"/>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CA189" s="1"/>
      <c r="CB189" s="1"/>
      <c r="CC189" s="1"/>
      <c r="CD189" s="1"/>
      <c r="CE189" s="1"/>
      <c r="CF189" s="1"/>
      <c r="CG189" s="1"/>
      <c r="CH189" s="1"/>
      <c r="CI189" s="1"/>
    </row>
    <row r="190" spans="1:87" ht="12.75" customHeight="1">
      <c r="A190" s="99"/>
      <c r="B190" s="99"/>
      <c r="C190" s="99"/>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CA190" s="1"/>
      <c r="CB190" s="1"/>
      <c r="CC190" s="1"/>
      <c r="CD190" s="1"/>
      <c r="CE190" s="1"/>
      <c r="CF190" s="1"/>
      <c r="CG190" s="1"/>
      <c r="CH190" s="1"/>
      <c r="CI190" s="1"/>
    </row>
    <row r="191" spans="1:87" ht="12.75" customHeight="1">
      <c r="A191" s="99"/>
      <c r="B191" s="99"/>
      <c r="C191" s="99"/>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CA191" s="1"/>
      <c r="CB191" s="1"/>
      <c r="CC191" s="1"/>
      <c r="CD191" s="1"/>
      <c r="CE191" s="1"/>
      <c r="CF191" s="1"/>
      <c r="CG191" s="1"/>
      <c r="CH191" s="1"/>
      <c r="CI191" s="1"/>
    </row>
    <row r="192" spans="1:87" ht="12.75" customHeight="1">
      <c r="A192" s="99"/>
      <c r="B192" s="99"/>
      <c r="C192" s="99"/>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CA192" s="1"/>
      <c r="CB192" s="1"/>
      <c r="CC192" s="1"/>
      <c r="CD192" s="1"/>
      <c r="CE192" s="1"/>
      <c r="CF192" s="1"/>
      <c r="CG192" s="1"/>
      <c r="CH192" s="1"/>
      <c r="CI192" s="1"/>
    </row>
    <row r="193" spans="1:87" ht="12.75" customHeight="1">
      <c r="A193" s="99"/>
      <c r="B193" s="99"/>
      <c r="C193" s="9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CA193" s="1"/>
      <c r="CB193" s="1"/>
      <c r="CC193" s="1"/>
      <c r="CD193" s="1"/>
      <c r="CE193" s="1"/>
      <c r="CF193" s="1"/>
      <c r="CG193" s="1"/>
      <c r="CH193" s="1"/>
      <c r="CI193" s="1"/>
    </row>
    <row r="194" spans="1:87" ht="12.75" customHeight="1">
      <c r="A194" s="99"/>
      <c r="B194" s="99"/>
      <c r="C194" s="99"/>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CA194" s="1"/>
      <c r="CB194" s="1"/>
      <c r="CC194" s="1"/>
      <c r="CD194" s="1"/>
      <c r="CE194" s="1"/>
      <c r="CF194" s="1"/>
      <c r="CG194" s="1"/>
      <c r="CH194" s="1"/>
      <c r="CI194" s="1"/>
    </row>
    <row r="195" spans="1:87" ht="12.75" customHeight="1">
      <c r="A195" s="99"/>
      <c r="B195" s="99"/>
      <c r="C195" s="99"/>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CA195" s="1"/>
      <c r="CB195" s="1"/>
      <c r="CC195" s="1"/>
      <c r="CD195" s="1"/>
      <c r="CE195" s="1"/>
      <c r="CF195" s="1"/>
      <c r="CG195" s="1"/>
      <c r="CH195" s="1"/>
      <c r="CI195" s="1"/>
    </row>
    <row r="196" spans="1:87" ht="12.75" customHeight="1">
      <c r="A196" s="99"/>
      <c r="B196" s="99"/>
      <c r="C196" s="99"/>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CA196" s="1"/>
      <c r="CB196" s="1"/>
      <c r="CC196" s="1"/>
      <c r="CD196" s="1"/>
      <c r="CE196" s="1"/>
      <c r="CF196" s="1"/>
      <c r="CG196" s="1"/>
      <c r="CH196" s="1"/>
      <c r="CI196" s="1"/>
    </row>
    <row r="197" spans="1:87" ht="12.75" customHeight="1">
      <c r="A197" s="99"/>
      <c r="B197" s="99"/>
      <c r="C197" s="99"/>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CA197" s="1"/>
      <c r="CB197" s="1"/>
      <c r="CC197" s="1"/>
      <c r="CD197" s="1"/>
      <c r="CE197" s="1"/>
      <c r="CF197" s="1"/>
      <c r="CG197" s="1"/>
      <c r="CH197" s="1"/>
      <c r="CI197" s="1"/>
    </row>
    <row r="198" spans="1:87" ht="12.75" customHeight="1">
      <c r="A198" s="99"/>
      <c r="B198" s="99"/>
      <c r="C198" s="99"/>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CA198" s="1"/>
      <c r="CB198" s="1"/>
      <c r="CC198" s="1"/>
      <c r="CD198" s="1"/>
      <c r="CE198" s="1"/>
      <c r="CF198" s="1"/>
      <c r="CG198" s="1"/>
      <c r="CH198" s="1"/>
      <c r="CI198" s="1"/>
    </row>
    <row r="199" spans="1:87" ht="12.75" customHeight="1">
      <c r="A199" s="99"/>
      <c r="B199" s="99"/>
      <c r="C199" s="99"/>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CA199" s="1"/>
      <c r="CB199" s="1"/>
      <c r="CC199" s="1"/>
      <c r="CD199" s="1"/>
      <c r="CE199" s="1"/>
      <c r="CF199" s="1"/>
      <c r="CG199" s="1"/>
      <c r="CH199" s="1"/>
      <c r="CI199" s="1"/>
    </row>
    <row r="200" spans="1:87" ht="12.75" customHeight="1">
      <c r="A200" s="99"/>
      <c r="B200" s="99"/>
      <c r="C200" s="99"/>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CA200" s="1"/>
      <c r="CB200" s="1"/>
      <c r="CC200" s="1"/>
      <c r="CD200" s="1"/>
      <c r="CE200" s="1"/>
      <c r="CF200" s="1"/>
      <c r="CG200" s="1"/>
      <c r="CH200" s="1"/>
      <c r="CI200" s="1"/>
    </row>
    <row r="201" spans="1:87" ht="12.75" customHeight="1">
      <c r="A201" s="99"/>
      <c r="B201" s="99"/>
      <c r="C201" s="99"/>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CA201" s="1"/>
      <c r="CB201" s="1"/>
      <c r="CC201" s="1"/>
      <c r="CD201" s="1"/>
      <c r="CE201" s="1"/>
      <c r="CF201" s="1"/>
      <c r="CG201" s="1"/>
      <c r="CH201" s="1"/>
      <c r="CI201" s="1"/>
    </row>
    <row r="202" spans="1:87" ht="12.75" customHeight="1">
      <c r="A202" s="99"/>
      <c r="B202" s="99"/>
      <c r="C202" s="99"/>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CA202" s="1"/>
      <c r="CB202" s="1"/>
      <c r="CC202" s="1"/>
      <c r="CD202" s="1"/>
      <c r="CE202" s="1"/>
      <c r="CF202" s="1"/>
      <c r="CG202" s="1"/>
      <c r="CH202" s="1"/>
      <c r="CI202" s="1"/>
    </row>
    <row r="203" spans="1:87" ht="12.75" customHeight="1">
      <c r="A203" s="99"/>
      <c r="B203" s="99"/>
      <c r="C203" s="99"/>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CA203" s="1"/>
      <c r="CB203" s="1"/>
      <c r="CC203" s="1"/>
      <c r="CD203" s="1"/>
      <c r="CE203" s="1"/>
      <c r="CF203" s="1"/>
      <c r="CG203" s="1"/>
      <c r="CH203" s="1"/>
      <c r="CI203" s="1"/>
    </row>
    <row r="204" spans="1:87" ht="12.75" customHeight="1">
      <c r="A204" s="99"/>
      <c r="B204" s="99"/>
      <c r="C204" s="99"/>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CA204" s="1"/>
      <c r="CB204" s="1"/>
      <c r="CC204" s="1"/>
      <c r="CD204" s="1"/>
      <c r="CE204" s="1"/>
      <c r="CF204" s="1"/>
      <c r="CG204" s="1"/>
      <c r="CH204" s="1"/>
      <c r="CI204" s="1"/>
    </row>
    <row r="205" spans="1:87" ht="12.75" customHeight="1">
      <c r="A205" s="99"/>
      <c r="B205" s="99"/>
      <c r="C205" s="99"/>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CA205" s="1"/>
      <c r="CB205" s="1"/>
      <c r="CC205" s="1"/>
      <c r="CD205" s="1"/>
      <c r="CE205" s="1"/>
      <c r="CF205" s="1"/>
      <c r="CG205" s="1"/>
      <c r="CH205" s="1"/>
      <c r="CI205" s="1"/>
    </row>
    <row r="206" spans="1:87" ht="12.75" customHeight="1">
      <c r="A206" s="99"/>
      <c r="B206" s="99"/>
      <c r="C206" s="99"/>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CA206" s="1"/>
      <c r="CB206" s="1"/>
      <c r="CC206" s="1"/>
      <c r="CD206" s="1"/>
      <c r="CE206" s="1"/>
      <c r="CF206" s="1"/>
      <c r="CG206" s="1"/>
      <c r="CH206" s="1"/>
      <c r="CI206" s="1"/>
    </row>
    <row r="207" spans="1:87" ht="12.75" customHeight="1">
      <c r="A207" s="99"/>
      <c r="B207" s="99"/>
      <c r="C207" s="99"/>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CA207" s="1"/>
      <c r="CB207" s="1"/>
      <c r="CC207" s="1"/>
      <c r="CD207" s="1"/>
      <c r="CE207" s="1"/>
      <c r="CF207" s="1"/>
      <c r="CG207" s="1"/>
      <c r="CH207" s="1"/>
      <c r="CI207" s="1"/>
    </row>
    <row r="208" spans="1:87" ht="12.75" customHeight="1">
      <c r="A208" s="99"/>
      <c r="B208" s="99"/>
      <c r="C208" s="99"/>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CA208" s="1"/>
      <c r="CB208" s="1"/>
      <c r="CC208" s="1"/>
      <c r="CD208" s="1"/>
      <c r="CE208" s="1"/>
      <c r="CF208" s="1"/>
      <c r="CG208" s="1"/>
      <c r="CH208" s="1"/>
      <c r="CI208" s="1"/>
    </row>
    <row r="209" spans="1:87" ht="12.75" customHeight="1">
      <c r="A209" s="99"/>
      <c r="B209" s="99"/>
      <c r="C209" s="9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CA209" s="1"/>
      <c r="CB209" s="1"/>
      <c r="CC209" s="1"/>
      <c r="CD209" s="1"/>
      <c r="CE209" s="1"/>
      <c r="CF209" s="1"/>
      <c r="CG209" s="1"/>
      <c r="CH209" s="1"/>
      <c r="CI209" s="1"/>
    </row>
    <row r="210" spans="1:87" ht="12.75" customHeight="1">
      <c r="A210" s="99"/>
      <c r="B210" s="99"/>
      <c r="C210" s="9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CA210" s="1"/>
      <c r="CB210" s="1"/>
      <c r="CC210" s="1"/>
      <c r="CD210" s="1"/>
      <c r="CE210" s="1"/>
      <c r="CF210" s="1"/>
      <c r="CG210" s="1"/>
      <c r="CH210" s="1"/>
      <c r="CI210" s="1"/>
    </row>
    <row r="211" spans="1:87" ht="12.75" customHeight="1">
      <c r="A211" s="99"/>
      <c r="B211" s="99"/>
      <c r="C211" s="99"/>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CA211" s="1"/>
      <c r="CB211" s="1"/>
      <c r="CC211" s="1"/>
      <c r="CD211" s="1"/>
      <c r="CE211" s="1"/>
      <c r="CF211" s="1"/>
      <c r="CG211" s="1"/>
      <c r="CH211" s="1"/>
      <c r="CI211" s="1"/>
    </row>
    <row r="212" spans="1:87" ht="12.75" customHeight="1">
      <c r="A212" s="99"/>
      <c r="B212" s="99"/>
      <c r="C212" s="99"/>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CA212" s="1"/>
      <c r="CB212" s="1"/>
      <c r="CC212" s="1"/>
      <c r="CD212" s="1"/>
      <c r="CE212" s="1"/>
      <c r="CF212" s="1"/>
      <c r="CG212" s="1"/>
      <c r="CH212" s="1"/>
      <c r="CI212" s="1"/>
    </row>
    <row r="213" spans="1:87" ht="12.75" customHeight="1">
      <c r="A213" s="99"/>
      <c r="B213" s="99"/>
      <c r="C213" s="99"/>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CA213" s="1"/>
      <c r="CB213" s="1"/>
      <c r="CC213" s="1"/>
      <c r="CD213" s="1"/>
      <c r="CE213" s="1"/>
      <c r="CF213" s="1"/>
      <c r="CG213" s="1"/>
      <c r="CH213" s="1"/>
      <c r="CI213" s="1"/>
    </row>
    <row r="214" spans="1:87" ht="12.75" customHeight="1">
      <c r="A214" s="99"/>
      <c r="B214" s="99"/>
      <c r="C214" s="99"/>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CA214" s="1"/>
      <c r="CB214" s="1"/>
      <c r="CC214" s="1"/>
      <c r="CD214" s="1"/>
      <c r="CE214" s="1"/>
      <c r="CF214" s="1"/>
      <c r="CG214" s="1"/>
      <c r="CH214" s="1"/>
      <c r="CI214" s="1"/>
    </row>
    <row r="215" spans="1:87" ht="12.75" customHeight="1">
      <c r="A215" s="99"/>
      <c r="B215" s="99"/>
      <c r="C215" s="99"/>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CA215" s="1"/>
      <c r="CB215" s="1"/>
      <c r="CC215" s="1"/>
      <c r="CD215" s="1"/>
      <c r="CE215" s="1"/>
      <c r="CF215" s="1"/>
      <c r="CG215" s="1"/>
      <c r="CH215" s="1"/>
      <c r="CI215" s="1"/>
    </row>
    <row r="216" spans="1:87" ht="12.75" customHeight="1">
      <c r="A216" s="99"/>
      <c r="B216" s="99"/>
      <c r="C216" s="99"/>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CA216" s="1"/>
      <c r="CB216" s="1"/>
      <c r="CC216" s="1"/>
      <c r="CD216" s="1"/>
      <c r="CE216" s="1"/>
      <c r="CF216" s="1"/>
      <c r="CG216" s="1"/>
      <c r="CH216" s="1"/>
      <c r="CI216" s="1"/>
    </row>
    <row r="217" spans="1:87" ht="12.75" customHeight="1">
      <c r="A217" s="99"/>
      <c r="B217" s="99"/>
      <c r="C217" s="99"/>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CA217" s="1"/>
      <c r="CB217" s="1"/>
      <c r="CC217" s="1"/>
      <c r="CD217" s="1"/>
      <c r="CE217" s="1"/>
      <c r="CF217" s="1"/>
      <c r="CG217" s="1"/>
      <c r="CH217" s="1"/>
      <c r="CI217" s="1"/>
    </row>
    <row r="218" spans="1:87" ht="12.75" customHeight="1">
      <c r="A218" s="99"/>
      <c r="B218" s="99"/>
      <c r="C218" s="9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CA218" s="1"/>
      <c r="CB218" s="1"/>
      <c r="CC218" s="1"/>
      <c r="CD218" s="1"/>
      <c r="CE218" s="1"/>
      <c r="CF218" s="1"/>
      <c r="CG218" s="1"/>
      <c r="CH218" s="1"/>
      <c r="CI218" s="1"/>
    </row>
    <row r="219" spans="1:87" ht="12.75" customHeight="1">
      <c r="A219" s="99"/>
      <c r="B219" s="99"/>
      <c r="C219" s="9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CA219" s="1"/>
      <c r="CB219" s="1"/>
      <c r="CC219" s="1"/>
      <c r="CD219" s="1"/>
      <c r="CE219" s="1"/>
      <c r="CF219" s="1"/>
      <c r="CG219" s="1"/>
      <c r="CH219" s="1"/>
      <c r="CI219" s="1"/>
    </row>
    <row r="220" spans="1:87" ht="12.75" customHeight="1">
      <c r="A220" s="99"/>
      <c r="B220" s="99"/>
      <c r="C220" s="9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CA220" s="1"/>
      <c r="CB220" s="1"/>
      <c r="CC220" s="1"/>
      <c r="CD220" s="1"/>
      <c r="CE220" s="1"/>
      <c r="CF220" s="1"/>
      <c r="CG220" s="1"/>
      <c r="CH220" s="1"/>
      <c r="CI220" s="1"/>
    </row>
    <row r="221" spans="1:87" ht="12.75" customHeight="1">
      <c r="A221" s="99"/>
      <c r="B221" s="99"/>
      <c r="C221" s="9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CA221" s="1"/>
      <c r="CB221" s="1"/>
      <c r="CC221" s="1"/>
      <c r="CD221" s="1"/>
      <c r="CE221" s="1"/>
      <c r="CF221" s="1"/>
      <c r="CG221" s="1"/>
      <c r="CH221" s="1"/>
      <c r="CI221" s="1"/>
    </row>
    <row r="222" spans="1:87" ht="12.75" customHeight="1">
      <c r="A222" s="99"/>
      <c r="B222" s="99"/>
      <c r="C222" s="9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CA222" s="1"/>
      <c r="CB222" s="1"/>
      <c r="CC222" s="1"/>
      <c r="CD222" s="1"/>
      <c r="CE222" s="1"/>
      <c r="CF222" s="1"/>
      <c r="CG222" s="1"/>
      <c r="CH222" s="1"/>
      <c r="CI222" s="1"/>
    </row>
    <row r="223" spans="1:87" ht="12.75" customHeight="1">
      <c r="A223" s="99"/>
      <c r="B223" s="99"/>
      <c r="C223" s="9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CA223" s="1"/>
      <c r="CB223" s="1"/>
      <c r="CC223" s="1"/>
      <c r="CD223" s="1"/>
      <c r="CE223" s="1"/>
      <c r="CF223" s="1"/>
      <c r="CG223" s="1"/>
      <c r="CH223" s="1"/>
      <c r="CI223" s="1"/>
    </row>
    <row r="224" spans="1:87" ht="12.75" customHeight="1">
      <c r="A224" s="99"/>
      <c r="B224" s="99"/>
      <c r="C224" s="9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CA224" s="1"/>
      <c r="CB224" s="1"/>
      <c r="CC224" s="1"/>
      <c r="CD224" s="1"/>
      <c r="CE224" s="1"/>
      <c r="CF224" s="1"/>
      <c r="CG224" s="1"/>
      <c r="CH224" s="1"/>
      <c r="CI224" s="1"/>
    </row>
    <row r="225" spans="1:87" ht="12.75" customHeight="1">
      <c r="A225" s="99"/>
      <c r="B225" s="99"/>
      <c r="C225" s="99"/>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CA225" s="1"/>
      <c r="CB225" s="1"/>
      <c r="CC225" s="1"/>
      <c r="CD225" s="1"/>
      <c r="CE225" s="1"/>
      <c r="CF225" s="1"/>
      <c r="CG225" s="1"/>
      <c r="CH225" s="1"/>
      <c r="CI225" s="1"/>
    </row>
    <row r="226" spans="1:87" ht="12.75" customHeight="1">
      <c r="A226" s="99"/>
      <c r="B226" s="99"/>
      <c r="C226" s="9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CA226" s="1"/>
      <c r="CB226" s="1"/>
      <c r="CC226" s="1"/>
      <c r="CD226" s="1"/>
      <c r="CE226" s="1"/>
      <c r="CF226" s="1"/>
      <c r="CG226" s="1"/>
      <c r="CH226" s="1"/>
      <c r="CI226" s="1"/>
    </row>
    <row r="227" spans="1:87" ht="12.75" customHeight="1">
      <c r="A227" s="99"/>
      <c r="B227" s="99"/>
      <c r="C227" s="99"/>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CA227" s="1"/>
      <c r="CB227" s="1"/>
      <c r="CC227" s="1"/>
      <c r="CD227" s="1"/>
      <c r="CE227" s="1"/>
      <c r="CF227" s="1"/>
      <c r="CG227" s="1"/>
      <c r="CH227" s="1"/>
      <c r="CI227" s="1"/>
    </row>
    <row r="228" spans="1:87" ht="12.75" customHeight="1">
      <c r="A228" s="99"/>
      <c r="B228" s="99"/>
      <c r="C228" s="99"/>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CA228" s="1"/>
      <c r="CB228" s="1"/>
      <c r="CC228" s="1"/>
      <c r="CD228" s="1"/>
      <c r="CE228" s="1"/>
      <c r="CF228" s="1"/>
      <c r="CG228" s="1"/>
      <c r="CH228" s="1"/>
      <c r="CI228" s="1"/>
    </row>
    <row r="229" spans="1:87" ht="12.75" customHeight="1">
      <c r="A229" s="99"/>
      <c r="B229" s="99"/>
      <c r="C229" s="99"/>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CA229" s="1"/>
      <c r="CB229" s="1"/>
      <c r="CC229" s="1"/>
      <c r="CD229" s="1"/>
      <c r="CE229" s="1"/>
      <c r="CF229" s="1"/>
      <c r="CG229" s="1"/>
      <c r="CH229" s="1"/>
      <c r="CI229" s="1"/>
    </row>
    <row r="230" spans="1:87" ht="12.75" customHeight="1">
      <c r="A230" s="99"/>
      <c r="B230" s="99"/>
      <c r="C230" s="99"/>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CA230" s="1"/>
      <c r="CB230" s="1"/>
      <c r="CC230" s="1"/>
      <c r="CD230" s="1"/>
      <c r="CE230" s="1"/>
      <c r="CF230" s="1"/>
      <c r="CG230" s="1"/>
      <c r="CH230" s="1"/>
      <c r="CI230" s="1"/>
    </row>
    <row r="231" spans="1:87" ht="12.75" customHeight="1">
      <c r="A231" s="99"/>
      <c r="B231" s="99"/>
      <c r="C231" s="99"/>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CA231" s="1"/>
      <c r="CB231" s="1"/>
      <c r="CC231" s="1"/>
      <c r="CD231" s="1"/>
      <c r="CE231" s="1"/>
      <c r="CF231" s="1"/>
      <c r="CG231" s="1"/>
      <c r="CH231" s="1"/>
      <c r="CI231" s="1"/>
    </row>
    <row r="232" spans="1:87" ht="12.75" customHeight="1">
      <c r="A232" s="99"/>
      <c r="B232" s="99"/>
      <c r="C232" s="99"/>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CA232" s="1"/>
      <c r="CB232" s="1"/>
      <c r="CC232" s="1"/>
      <c r="CD232" s="1"/>
      <c r="CE232" s="1"/>
      <c r="CF232" s="1"/>
      <c r="CG232" s="1"/>
      <c r="CH232" s="1"/>
      <c r="CI232" s="1"/>
    </row>
    <row r="233" spans="1:87" ht="12.75" customHeight="1">
      <c r="A233" s="99"/>
      <c r="B233" s="99"/>
      <c r="C233" s="99"/>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CA233" s="1"/>
      <c r="CB233" s="1"/>
      <c r="CC233" s="1"/>
      <c r="CD233" s="1"/>
      <c r="CE233" s="1"/>
      <c r="CF233" s="1"/>
      <c r="CG233" s="1"/>
      <c r="CH233" s="1"/>
      <c r="CI233" s="1"/>
    </row>
    <row r="234" spans="1:87" ht="12.75" customHeight="1">
      <c r="A234" s="99"/>
      <c r="B234" s="99"/>
      <c r="C234" s="99"/>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CA234" s="1"/>
      <c r="CB234" s="1"/>
      <c r="CC234" s="1"/>
      <c r="CD234" s="1"/>
      <c r="CE234" s="1"/>
      <c r="CF234" s="1"/>
      <c r="CG234" s="1"/>
      <c r="CH234" s="1"/>
      <c r="CI234" s="1"/>
    </row>
    <row r="235" spans="1:87" ht="12.75" customHeight="1">
      <c r="A235" s="99"/>
      <c r="B235" s="99"/>
      <c r="C235" s="99"/>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CA235" s="1"/>
      <c r="CB235" s="1"/>
      <c r="CC235" s="1"/>
      <c r="CD235" s="1"/>
      <c r="CE235" s="1"/>
      <c r="CF235" s="1"/>
      <c r="CG235" s="1"/>
      <c r="CH235" s="1"/>
      <c r="CI235" s="1"/>
    </row>
    <row r="236" spans="1:87" ht="12.75" customHeight="1">
      <c r="A236" s="99"/>
      <c r="B236" s="99"/>
      <c r="C236" s="99"/>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CA236" s="1"/>
      <c r="CB236" s="1"/>
      <c r="CC236" s="1"/>
      <c r="CD236" s="1"/>
      <c r="CE236" s="1"/>
      <c r="CF236" s="1"/>
      <c r="CG236" s="1"/>
      <c r="CH236" s="1"/>
      <c r="CI236" s="1"/>
    </row>
    <row r="237" spans="1:87" ht="12.75" customHeight="1">
      <c r="A237" s="99"/>
      <c r="B237" s="99"/>
      <c r="C237" s="99"/>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CA237" s="1"/>
      <c r="CB237" s="1"/>
      <c r="CC237" s="1"/>
      <c r="CD237" s="1"/>
      <c r="CE237" s="1"/>
      <c r="CF237" s="1"/>
      <c r="CG237" s="1"/>
      <c r="CH237" s="1"/>
      <c r="CI237" s="1"/>
    </row>
    <row r="238" spans="1:87" ht="12.75" customHeight="1">
      <c r="A238" s="99"/>
      <c r="B238" s="99"/>
      <c r="C238" s="99"/>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CA238" s="1"/>
      <c r="CB238" s="1"/>
      <c r="CC238" s="1"/>
      <c r="CD238" s="1"/>
      <c r="CE238" s="1"/>
      <c r="CF238" s="1"/>
      <c r="CG238" s="1"/>
      <c r="CH238" s="1"/>
      <c r="CI238" s="1"/>
    </row>
    <row r="239" spans="1:87" ht="12.75" customHeight="1">
      <c r="A239" s="99"/>
      <c r="B239" s="99"/>
      <c r="C239" s="99"/>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CA239" s="1"/>
      <c r="CB239" s="1"/>
      <c r="CC239" s="1"/>
      <c r="CD239" s="1"/>
      <c r="CE239" s="1"/>
      <c r="CF239" s="1"/>
      <c r="CG239" s="1"/>
      <c r="CH239" s="1"/>
      <c r="CI239" s="1"/>
    </row>
    <row r="240" spans="1:87" ht="12.75" customHeight="1">
      <c r="A240" s="99"/>
      <c r="B240" s="99"/>
      <c r="C240" s="99"/>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CA240" s="1"/>
      <c r="CB240" s="1"/>
      <c r="CC240" s="1"/>
      <c r="CD240" s="1"/>
      <c r="CE240" s="1"/>
      <c r="CF240" s="1"/>
      <c r="CG240" s="1"/>
      <c r="CH240" s="1"/>
      <c r="CI240" s="1"/>
    </row>
    <row r="241" spans="1:89" ht="12.75" customHeight="1">
      <c r="A241" s="99"/>
      <c r="B241" s="99"/>
      <c r="C241" s="99"/>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CA241" s="1"/>
      <c r="CB241" s="1"/>
      <c r="CC241" s="1"/>
      <c r="CD241" s="1"/>
      <c r="CE241" s="1"/>
      <c r="CF241" s="1"/>
      <c r="CG241" s="1"/>
      <c r="CH241" s="1"/>
      <c r="CI241" s="1"/>
    </row>
    <row r="242" spans="1:89" ht="12.75" customHeight="1">
      <c r="A242" s="99"/>
      <c r="B242" s="99"/>
      <c r="C242" s="99"/>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CA242" s="1"/>
      <c r="CB242" s="1"/>
      <c r="CC242" s="1"/>
      <c r="CD242" s="1"/>
      <c r="CE242" s="1"/>
      <c r="CF242" s="1"/>
      <c r="CG242" s="1"/>
      <c r="CH242" s="1"/>
      <c r="CI242" s="1"/>
    </row>
    <row r="243" spans="1:89" ht="12.75" customHeight="1">
      <c r="A243" s="99"/>
      <c r="B243" s="99"/>
      <c r="C243" s="99"/>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CA243" s="1"/>
      <c r="CB243" s="1"/>
      <c r="CC243" s="1"/>
      <c r="CD243" s="1"/>
      <c r="CE243" s="1"/>
      <c r="CF243" s="1"/>
      <c r="CG243" s="1"/>
      <c r="CH243" s="1"/>
      <c r="CI243" s="1"/>
    </row>
    <row r="244" spans="1:89" ht="12.75" customHeight="1">
      <c r="A244" s="99"/>
      <c r="B244" s="99"/>
      <c r="C244" s="99"/>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CA244" s="1"/>
      <c r="CB244" s="1"/>
      <c r="CC244" s="1"/>
      <c r="CD244" s="1"/>
      <c r="CE244" s="1"/>
      <c r="CF244" s="1"/>
      <c r="CG244" s="1"/>
      <c r="CH244" s="1"/>
      <c r="CI244" s="1"/>
    </row>
    <row r="245" spans="1:89" ht="12.75" customHeight="1">
      <c r="A245" s="99"/>
      <c r="B245" s="99"/>
      <c r="C245" s="99"/>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CA245" s="1"/>
      <c r="CB245" s="1"/>
      <c r="CC245" s="1"/>
      <c r="CD245" s="1"/>
      <c r="CE245" s="1"/>
      <c r="CF245" s="1"/>
      <c r="CG245" s="1"/>
      <c r="CH245" s="1"/>
      <c r="CI245" s="1"/>
    </row>
    <row r="246" spans="1:89" ht="12.75" customHeight="1">
      <c r="A246" s="99"/>
      <c r="B246" s="99"/>
      <c r="C246" s="99"/>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CA246" s="1"/>
      <c r="CB246" s="1"/>
      <c r="CC246" s="1"/>
      <c r="CD246" s="1"/>
      <c r="CE246" s="1"/>
      <c r="CF246" s="1"/>
      <c r="CG246" s="1"/>
      <c r="CH246" s="1"/>
      <c r="CI246" s="1"/>
    </row>
    <row r="247" spans="1:89" ht="12.75" customHeight="1">
      <c r="A247" s="99"/>
      <c r="B247" s="99"/>
      <c r="C247" s="99"/>
      <c r="D247" s="270"/>
      <c r="E247" s="270"/>
      <c r="F247" s="270"/>
      <c r="G247" s="270"/>
      <c r="H247" s="270"/>
      <c r="I247" s="270"/>
      <c r="J247" s="270"/>
      <c r="K247" s="270"/>
      <c r="L247" s="270"/>
      <c r="M247" s="270"/>
      <c r="N247" s="270"/>
      <c r="O247" s="270"/>
      <c r="P247" s="270"/>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row>
    <row r="248" spans="1:89" ht="12.75" customHeight="1">
      <c r="A248" s="99"/>
      <c r="B248" s="99"/>
      <c r="C248" s="99"/>
      <c r="D248" s="270"/>
      <c r="E248" s="270"/>
      <c r="F248" s="270"/>
      <c r="G248" s="270"/>
      <c r="H248" s="270"/>
      <c r="I248" s="270"/>
      <c r="J248" s="270"/>
      <c r="K248" s="270"/>
      <c r="L248" s="270"/>
      <c r="M248" s="270"/>
      <c r="N248" s="270"/>
      <c r="O248" s="270"/>
      <c r="P248" s="270"/>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row>
    <row r="249" spans="1:89" ht="12.75" customHeight="1">
      <c r="A249" s="99"/>
      <c r="B249" s="99"/>
      <c r="C249" s="99"/>
      <c r="D249" s="270"/>
      <c r="E249" s="270"/>
      <c r="F249" s="270"/>
      <c r="G249" s="270"/>
      <c r="H249" s="270"/>
      <c r="I249" s="270"/>
      <c r="J249" s="270"/>
      <c r="K249" s="270"/>
      <c r="L249" s="270"/>
      <c r="M249" s="270"/>
      <c r="N249" s="270"/>
      <c r="O249" s="270"/>
      <c r="P249" s="270"/>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row>
    <row r="250" spans="1:89" ht="12.75" customHeight="1">
      <c r="A250" s="99"/>
      <c r="B250" s="99"/>
      <c r="C250" s="99"/>
      <c r="D250" s="270"/>
      <c r="E250" s="270"/>
      <c r="F250" s="270"/>
      <c r="G250" s="270"/>
      <c r="H250" s="270"/>
      <c r="I250" s="270"/>
      <c r="J250" s="270"/>
      <c r="K250" s="270"/>
      <c r="L250" s="270"/>
      <c r="M250" s="270"/>
      <c r="N250" s="270"/>
      <c r="O250" s="270"/>
      <c r="P250" s="270"/>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row>
    <row r="251" spans="1:89" ht="12.75" customHeight="1">
      <c r="A251" s="99"/>
      <c r="B251" s="99"/>
      <c r="C251" s="99"/>
      <c r="D251" s="270"/>
      <c r="E251" s="270"/>
      <c r="F251" s="270"/>
      <c r="G251" s="270"/>
      <c r="H251" s="270"/>
      <c r="I251" s="270"/>
      <c r="J251" s="270"/>
      <c r="K251" s="270"/>
      <c r="L251" s="270"/>
      <c r="M251" s="270"/>
      <c r="N251" s="270"/>
      <c r="O251" s="270"/>
      <c r="P251" s="270"/>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row>
    <row r="252" spans="1:89" ht="12.75" customHeight="1">
      <c r="A252" s="99"/>
      <c r="B252" s="99"/>
      <c r="C252" s="99"/>
      <c r="D252" s="270"/>
      <c r="E252" s="270"/>
      <c r="F252" s="270"/>
      <c r="G252" s="270"/>
      <c r="H252" s="270"/>
      <c r="I252" s="270"/>
      <c r="J252" s="270"/>
      <c r="K252" s="270"/>
      <c r="L252" s="270"/>
      <c r="M252" s="270"/>
      <c r="N252" s="270"/>
      <c r="O252" s="270"/>
      <c r="P252" s="270"/>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row>
    <row r="253" spans="1:89" ht="12.75" customHeight="1">
      <c r="A253" s="99"/>
      <c r="B253" s="99"/>
      <c r="C253" s="99"/>
      <c r="D253" s="270"/>
      <c r="E253" s="270"/>
      <c r="F253" s="270"/>
      <c r="G253" s="270"/>
      <c r="H253" s="270"/>
      <c r="I253" s="270"/>
      <c r="J253" s="270"/>
      <c r="K253" s="270"/>
      <c r="L253" s="270"/>
      <c r="M253" s="270"/>
      <c r="N253" s="270"/>
      <c r="O253" s="270"/>
      <c r="P253" s="270"/>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row>
    <row r="254" spans="1:89" ht="12.75" customHeight="1">
      <c r="A254" s="99"/>
      <c r="B254" s="99"/>
      <c r="C254" s="99"/>
      <c r="D254" s="270"/>
      <c r="E254" s="270"/>
      <c r="F254" s="270"/>
      <c r="G254" s="270"/>
      <c r="H254" s="270"/>
      <c r="I254" s="270"/>
      <c r="J254" s="270"/>
      <c r="K254" s="270"/>
      <c r="L254" s="270"/>
      <c r="M254" s="270"/>
      <c r="N254" s="270"/>
      <c r="O254" s="270"/>
      <c r="P254" s="270"/>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row>
    <row r="255" spans="1:89" ht="12.75" customHeight="1">
      <c r="A255" s="99"/>
      <c r="B255" s="99"/>
      <c r="C255" s="99"/>
      <c r="D255" s="270"/>
      <c r="E255" s="270"/>
      <c r="F255" s="270"/>
      <c r="G255" s="270"/>
      <c r="H255" s="270"/>
      <c r="I255" s="270"/>
      <c r="J255" s="270"/>
      <c r="K255" s="270"/>
      <c r="L255" s="270"/>
      <c r="M255" s="270"/>
      <c r="N255" s="270"/>
      <c r="O255" s="270"/>
      <c r="P255" s="270"/>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row>
    <row r="256" spans="1:89" ht="12.75" customHeight="1">
      <c r="A256" s="99"/>
      <c r="B256" s="99"/>
      <c r="C256" s="99"/>
      <c r="D256" s="270"/>
      <c r="E256" s="270"/>
      <c r="F256" s="270"/>
      <c r="G256" s="270"/>
      <c r="H256" s="270"/>
      <c r="I256" s="270"/>
      <c r="J256" s="270"/>
      <c r="K256" s="270"/>
      <c r="L256" s="270"/>
      <c r="M256" s="270"/>
      <c r="N256" s="270"/>
      <c r="O256" s="270"/>
      <c r="P256" s="270"/>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row>
    <row r="257" spans="1:89" ht="12.75" customHeight="1">
      <c r="A257" s="99"/>
      <c r="B257" s="99"/>
      <c r="C257" s="99"/>
      <c r="D257" s="270"/>
      <c r="E257" s="270"/>
      <c r="F257" s="270"/>
      <c r="G257" s="270"/>
      <c r="H257" s="270"/>
      <c r="I257" s="270"/>
      <c r="J257" s="270"/>
      <c r="K257" s="270"/>
      <c r="L257" s="270"/>
      <c r="M257" s="270"/>
      <c r="N257" s="270"/>
      <c r="O257" s="270"/>
      <c r="P257" s="270"/>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row>
    <row r="258" spans="1:89"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row>
    <row r="259" spans="1:8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row>
    <row r="260" spans="1:89"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row>
    <row r="261" spans="1:89"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row>
    <row r="262" spans="1:89"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row>
    <row r="263" spans="1:89"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row>
    <row r="264" spans="1:89"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row>
    <row r="265" spans="1:89"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row>
    <row r="266" spans="1:89"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row>
    <row r="267" spans="1:89"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row>
    <row r="268" spans="1:89"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row>
    <row r="269" spans="1:8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row>
    <row r="270" spans="1:89"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row>
    <row r="271" spans="1:89"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row>
    <row r="272" spans="1:89"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row>
    <row r="273" spans="1:89"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row>
    <row r="274" spans="1:89"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row>
    <row r="275" spans="1:89"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row>
    <row r="276" spans="1:89"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row>
    <row r="277" spans="1:89"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row>
    <row r="278" spans="1:89"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row>
    <row r="279" spans="1:8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row>
    <row r="280" spans="1:89"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row>
    <row r="281" spans="1:89"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row>
    <row r="282" spans="1:89"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row>
    <row r="283" spans="1:89"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row>
    <row r="284" spans="1:89"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row>
    <row r="285" spans="1:89"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row>
    <row r="286" spans="1:89"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row>
    <row r="287" spans="1:89"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row>
    <row r="288" spans="1:89"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row>
    <row r="289" spans="1: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row>
    <row r="290" spans="1:89"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row>
    <row r="291" spans="1:89"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row>
    <row r="292" spans="1:89"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row>
    <row r="293" spans="1:89"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row>
    <row r="294" spans="1:89"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row>
    <row r="295" spans="1:89"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row>
    <row r="296" spans="1:89"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row>
    <row r="297" spans="1:89"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row>
    <row r="298" spans="1:89"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row>
    <row r="299" spans="1:8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row>
    <row r="300" spans="1:89"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row>
    <row r="301" spans="1:89"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row>
    <row r="302" spans="1:89"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row>
    <row r="303" spans="1:89"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row>
    <row r="304" spans="1:89"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row>
    <row r="305" spans="1:89"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row>
    <row r="306" spans="1:89"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row>
    <row r="307" spans="1:89"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row>
    <row r="308" spans="1:89"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row>
    <row r="309" spans="1:8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row>
    <row r="310" spans="1:89"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row>
    <row r="311" spans="1:89"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row>
    <row r="312" spans="1:89"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row>
    <row r="313" spans="1:89"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row>
    <row r="314" spans="1:89"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row>
    <row r="315" spans="1:89"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row>
    <row r="316" spans="1:89"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row>
    <row r="317" spans="1:89"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row>
    <row r="318" spans="1:89"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row>
    <row r="319" spans="1:8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row>
    <row r="320" spans="1:89"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row>
    <row r="321" spans="1:89"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row>
    <row r="322" spans="1:89"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row>
    <row r="323" spans="1:89"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row>
    <row r="324" spans="1:89"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row>
    <row r="325" spans="1:89"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row>
    <row r="326" spans="1:89"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row>
    <row r="327" spans="1:89"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row>
    <row r="328" spans="1:89"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row>
    <row r="329" spans="1:8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row>
    <row r="330" spans="1:89"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row>
    <row r="331" spans="1:89"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row>
    <row r="332" spans="1:89"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row>
    <row r="333" spans="1:89"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row>
    <row r="334" spans="1:89"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row>
    <row r="335" spans="1:89"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row>
    <row r="336" spans="1:89"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row>
    <row r="337" spans="1:89"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row>
    <row r="338" spans="1:89"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row>
    <row r="339" spans="1:8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row>
    <row r="340" spans="1:89"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row>
    <row r="341" spans="1:89"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row>
    <row r="342" spans="1:89"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row>
    <row r="343" spans="1:89"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row>
    <row r="344" spans="1:89"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row>
    <row r="345" spans="1:89"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row>
    <row r="346" spans="1:89"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row>
    <row r="347" spans="1:89"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row>
    <row r="348" spans="1:89"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row>
    <row r="349" spans="1:8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row>
    <row r="350" spans="1:89"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row>
    <row r="351" spans="1:89"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row>
    <row r="352" spans="1:89"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row>
    <row r="353" spans="1:89"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row>
    <row r="354" spans="1:89"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row>
    <row r="355" spans="1:89"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row>
    <row r="356" spans="1:89"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row>
    <row r="357" spans="1:89"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row>
    <row r="358" spans="1:89"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row>
    <row r="359" spans="1:8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row>
    <row r="360" spans="1:89"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row>
    <row r="361" spans="1:89"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row>
    <row r="362" spans="1:89"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row>
    <row r="363" spans="1:89"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row>
    <row r="364" spans="1:89"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row>
    <row r="365" spans="1:89"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row>
    <row r="366" spans="1:89"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row>
    <row r="367" spans="1:89"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row>
    <row r="368" spans="1:89"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row>
    <row r="369" spans="1:8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row>
    <row r="370" spans="1:89"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row>
    <row r="371" spans="1:89"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row>
    <row r="372" spans="1:89"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row>
    <row r="373" spans="1:89"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row>
    <row r="374" spans="1:89"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row>
    <row r="375" spans="1:89"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row>
    <row r="376" spans="1:89"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row>
    <row r="377" spans="1:89"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row>
    <row r="378" spans="1:89"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row>
    <row r="379" spans="1:8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row>
    <row r="380" spans="1:89"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row>
    <row r="381" spans="1:89"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row>
    <row r="382" spans="1:89"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row>
    <row r="383" spans="1:89"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row>
    <row r="384" spans="1:89"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row>
    <row r="385" spans="1:89"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row>
    <row r="386" spans="1:89"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row>
    <row r="387" spans="1:89"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row>
    <row r="388" spans="1:89"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row>
    <row r="389" spans="1: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row>
    <row r="390" spans="1:89"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row>
    <row r="391" spans="1:89"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row>
    <row r="392" spans="1:89"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row>
    <row r="393" spans="1:89"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row>
    <row r="394" spans="1:89"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row>
    <row r="395" spans="1:89"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row>
    <row r="396" spans="1:89"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row>
    <row r="397" spans="1:89"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row>
    <row r="398" spans="1:89"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row>
    <row r="399" spans="1:8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row>
    <row r="400" spans="1:89"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row>
    <row r="401" spans="1:89"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row>
    <row r="402" spans="1:89"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row>
    <row r="403" spans="1:89"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row>
    <row r="404" spans="1:89"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row>
    <row r="405" spans="1:89"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row>
    <row r="406" spans="1:89"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row>
    <row r="407" spans="1:89"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row>
    <row r="408" spans="1:89"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row>
    <row r="409" spans="1:8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row>
    <row r="410" spans="1:89"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row>
    <row r="411" spans="1:89"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row>
    <row r="412" spans="1:89"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row>
    <row r="413" spans="1:89"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row>
    <row r="414" spans="1:89"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row>
    <row r="415" spans="1:89"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row>
    <row r="416" spans="1:89"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row>
    <row r="417" spans="1:89"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row>
    <row r="418" spans="1:89"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row>
    <row r="419" spans="1:8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row>
    <row r="420" spans="1:89"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row>
    <row r="421" spans="1:89"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row>
    <row r="422" spans="1:89"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row>
    <row r="423" spans="1:89"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row>
    <row r="424" spans="1:89"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row>
    <row r="425" spans="1:89"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row>
    <row r="426" spans="1:89"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row>
    <row r="427" spans="1:89"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row>
    <row r="428" spans="1:89"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row>
    <row r="429" spans="1:8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row>
    <row r="430" spans="1:89"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row>
    <row r="431" spans="1:89"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row>
    <row r="432" spans="1:89"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row>
    <row r="433" spans="1:89"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row>
    <row r="434" spans="1:89"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row>
    <row r="435" spans="1:89"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row>
    <row r="436" spans="1:89"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row>
    <row r="437" spans="1:89"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row>
    <row r="438" spans="1:89"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row>
    <row r="439" spans="1:8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row>
    <row r="440" spans="1:89"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row>
    <row r="441" spans="1:89"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row>
    <row r="442" spans="1:89"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row>
    <row r="443" spans="1:89"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row>
    <row r="444" spans="1:89"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row>
    <row r="445" spans="1:89"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row>
    <row r="446" spans="1:89"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row>
    <row r="447" spans="1:89"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row>
    <row r="448" spans="1:89"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row>
    <row r="449" spans="1:8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row>
    <row r="450" spans="1:89"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row>
    <row r="451" spans="1:89"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row>
    <row r="452" spans="1:89"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row>
    <row r="453" spans="1:89"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row>
    <row r="454" spans="1:89"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row>
    <row r="455" spans="1:89"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row>
    <row r="456" spans="1:89"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row>
    <row r="457" spans="1:89"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row>
    <row r="458" spans="1:89"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row>
    <row r="459" spans="1:8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row>
    <row r="460" spans="1:89"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row>
    <row r="461" spans="1:89"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row>
    <row r="462" spans="1:89"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row>
    <row r="463" spans="1:89"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row>
    <row r="464" spans="1:89"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row>
    <row r="465" spans="1:89"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row>
    <row r="466" spans="1:89"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row>
    <row r="467" spans="1:89"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row>
    <row r="468" spans="1:89"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row>
    <row r="469" spans="1:8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row>
    <row r="470" spans="1:89"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row>
    <row r="471" spans="1:89"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row>
    <row r="472" spans="1:89"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row>
    <row r="473" spans="1:89"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row>
    <row r="474" spans="1:89"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row>
    <row r="475" spans="1:89"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row>
    <row r="476" spans="1:89"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row>
    <row r="477" spans="1:89"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row>
    <row r="478" spans="1:89"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row>
    <row r="479" spans="1:8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row>
    <row r="480" spans="1:89"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row>
    <row r="481" spans="1:89"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row>
    <row r="482" spans="1:89"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row>
    <row r="483" spans="1:89"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row>
    <row r="484" spans="1:89"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row>
    <row r="485" spans="1:89"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row>
    <row r="486" spans="1:89"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row>
    <row r="487" spans="1:89"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row>
    <row r="488" spans="1:89"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row>
    <row r="489" spans="1: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row>
    <row r="490" spans="1:89"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row>
    <row r="491" spans="1:89"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row>
    <row r="492" spans="1:89"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row>
    <row r="493" spans="1:89"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row>
    <row r="494" spans="1:89"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row>
    <row r="495" spans="1:89"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row>
    <row r="496" spans="1:89"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row>
    <row r="497" spans="1:89"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row>
    <row r="498" spans="1:89"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row>
    <row r="499" spans="1:8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row>
    <row r="500" spans="1:89"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row>
    <row r="501" spans="1:89"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row>
    <row r="502" spans="1:89"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row>
    <row r="503" spans="1:89"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row>
    <row r="504" spans="1:89"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row>
    <row r="505" spans="1:89"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row>
    <row r="506" spans="1:89"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row>
    <row r="507" spans="1:89"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row>
    <row r="508" spans="1:89"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row>
    <row r="509" spans="1:8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row>
    <row r="510" spans="1:89"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row>
    <row r="511" spans="1:89"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row>
    <row r="512" spans="1:89"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row>
    <row r="513" spans="1:89"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row>
    <row r="514" spans="1:89"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row>
    <row r="515" spans="1:89"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row>
    <row r="516" spans="1:89"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row>
    <row r="517" spans="1:89"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row>
    <row r="518" spans="1:89"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row>
    <row r="519" spans="1:8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row>
    <row r="520" spans="1:89"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row>
    <row r="521" spans="1:89"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row>
    <row r="522" spans="1:89"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row>
    <row r="523" spans="1:89"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row>
    <row r="524" spans="1:89"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row>
    <row r="525" spans="1:89"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row>
    <row r="526" spans="1:89"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row>
    <row r="527" spans="1:89"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row>
    <row r="528" spans="1:89"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row>
    <row r="529" spans="1:8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row>
    <row r="530" spans="1:89"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row>
    <row r="531" spans="1:89"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row>
    <row r="532" spans="1:89"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row>
    <row r="533" spans="1:89"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row>
    <row r="534" spans="1:89"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row>
    <row r="535" spans="1:89"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row>
    <row r="536" spans="1:89"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row>
    <row r="537" spans="1:89"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row>
    <row r="538" spans="1:89"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row>
    <row r="539" spans="1:8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row>
    <row r="540" spans="1:89"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row>
    <row r="541" spans="1:89"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row>
    <row r="542" spans="1:89"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row>
    <row r="543" spans="1:89"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row>
    <row r="544" spans="1:89"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row>
    <row r="545" spans="1:89"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row>
    <row r="546" spans="1:89"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row>
    <row r="547" spans="1:89"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row>
    <row r="548" spans="1:89"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row>
    <row r="549" spans="1:8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row>
    <row r="550" spans="1:89"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row>
    <row r="551" spans="1:89"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row>
    <row r="552" spans="1:89"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row>
    <row r="553" spans="1:89"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row>
    <row r="554" spans="1:89"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row>
    <row r="555" spans="1:89"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row>
    <row r="556" spans="1:89"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row>
    <row r="557" spans="1:89"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row>
    <row r="558" spans="1:89"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row>
    <row r="559" spans="1:8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row>
    <row r="560" spans="1:89"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row>
    <row r="561" spans="1:89"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row>
    <row r="562" spans="1:89"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row>
    <row r="563" spans="1:89"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row>
    <row r="564" spans="1:89"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row>
    <row r="565" spans="1:89"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row>
    <row r="566" spans="1:89"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row>
    <row r="567" spans="1:89"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row>
    <row r="568" spans="1:89"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row>
    <row r="569" spans="1:8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row>
    <row r="570" spans="1:89"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row>
    <row r="571" spans="1:89"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row>
    <row r="572" spans="1:89"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row>
    <row r="573" spans="1:89"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row>
    <row r="574" spans="1:89"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row>
    <row r="575" spans="1:89"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row>
    <row r="576" spans="1:89"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row>
    <row r="577" spans="1:89"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row>
    <row r="578" spans="1:89"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row>
    <row r="579" spans="1:8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row>
    <row r="580" spans="1:89"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row>
    <row r="581" spans="1:89"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row>
    <row r="582" spans="1:89"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row>
    <row r="583" spans="1:89"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row>
    <row r="584" spans="1:89"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row>
    <row r="585" spans="1:89"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row>
    <row r="586" spans="1:89"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row>
    <row r="587" spans="1:89"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row>
    <row r="588" spans="1:89"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row>
    <row r="589" spans="1: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row>
    <row r="590" spans="1:89"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row>
    <row r="591" spans="1:89"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row>
    <row r="592" spans="1:89"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row>
    <row r="593" spans="1:89"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row>
    <row r="594" spans="1:89"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row>
    <row r="595" spans="1:89"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row>
    <row r="596" spans="1:89"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row>
    <row r="597" spans="1:89"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row>
    <row r="598" spans="1:89"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row>
    <row r="599" spans="1:8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row>
    <row r="600" spans="1:89"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row>
    <row r="601" spans="1:89"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row>
    <row r="602" spans="1:89"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row>
    <row r="603" spans="1:89"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row>
    <row r="604" spans="1:89"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row>
    <row r="605" spans="1:89"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row>
    <row r="606" spans="1:89"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row>
    <row r="607" spans="1:89"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row>
    <row r="608" spans="1:89"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row>
    <row r="609" spans="1:8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row>
    <row r="610" spans="1:89"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row>
    <row r="611" spans="1:89"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row>
    <row r="612" spans="1:89"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row>
    <row r="613" spans="1:89"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row>
    <row r="614" spans="1:89"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row>
    <row r="615" spans="1:89"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row>
    <row r="616" spans="1:89"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row>
    <row r="617" spans="1:89"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row>
    <row r="618" spans="1:89"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row>
    <row r="619" spans="1:8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row>
    <row r="620" spans="1:89"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row>
    <row r="621" spans="1:89"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row>
    <row r="622" spans="1:89"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row>
    <row r="623" spans="1:89"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row>
    <row r="624" spans="1:89"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row>
    <row r="625" spans="1:89"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row>
    <row r="626" spans="1:89"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row>
    <row r="627" spans="1:89"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row>
    <row r="628" spans="1:89"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row>
    <row r="629" spans="1:8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row>
    <row r="630" spans="1:89"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row>
    <row r="631" spans="1:89"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row>
    <row r="632" spans="1:89"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row>
    <row r="633" spans="1:89"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row>
    <row r="634" spans="1:89"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row>
    <row r="635" spans="1:89"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row>
    <row r="636" spans="1:89"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row>
    <row r="637" spans="1:89"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row>
    <row r="638" spans="1:89"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row>
    <row r="639" spans="1:8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row>
    <row r="640" spans="1:89"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row>
    <row r="641" spans="1:89"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row>
    <row r="642" spans="1:89"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row>
    <row r="643" spans="1:89"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row>
    <row r="644" spans="1:89"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row>
    <row r="645" spans="1:89"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row>
    <row r="646" spans="1:89"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row>
    <row r="647" spans="1:89"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row>
    <row r="648" spans="1:89"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row>
    <row r="649" spans="1:8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row>
    <row r="650" spans="1:89"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row>
    <row r="651" spans="1:89"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row>
    <row r="652" spans="1:89"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row>
    <row r="653" spans="1:89"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row>
    <row r="654" spans="1:89"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row>
    <row r="655" spans="1:89"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row>
    <row r="656" spans="1:89"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row>
    <row r="657" spans="1:89"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row>
    <row r="658" spans="1:89"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row>
    <row r="659" spans="1:8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row>
    <row r="660" spans="1:89"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row>
    <row r="661" spans="1:89"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row>
    <row r="662" spans="1:89"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row>
    <row r="663" spans="1:89"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row>
    <row r="664" spans="1:89"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row>
    <row r="665" spans="1:89"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row>
    <row r="666" spans="1:89"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row>
    <row r="667" spans="1:89"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row>
    <row r="668" spans="1:89"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row>
    <row r="669" spans="1:8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row>
    <row r="670" spans="1:89"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row>
    <row r="671" spans="1:89"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row>
    <row r="672" spans="1:89"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row>
    <row r="673" spans="1:89"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row>
    <row r="674" spans="1:89"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row>
    <row r="675" spans="1:89"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row>
    <row r="676" spans="1:89"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row>
    <row r="677" spans="1:89"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row>
    <row r="678" spans="1:89"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row>
    <row r="679" spans="1:8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row>
    <row r="680" spans="1:89"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row>
    <row r="681" spans="1:89"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row>
    <row r="682" spans="1:89"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row>
    <row r="683" spans="1:89"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row>
    <row r="684" spans="1:89"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row>
    <row r="685" spans="1:89"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row>
    <row r="686" spans="1:89"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row>
    <row r="687" spans="1:89"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row>
    <row r="688" spans="1:89"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row>
    <row r="689" spans="1: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row>
    <row r="690" spans="1:89"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row>
    <row r="691" spans="1:89"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row>
    <row r="692" spans="1:89"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row>
    <row r="693" spans="1:89"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row>
    <row r="694" spans="1:89"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row>
    <row r="695" spans="1:89"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row>
    <row r="696" spans="1:89"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row>
    <row r="697" spans="1:89"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row>
    <row r="698" spans="1:89"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row>
    <row r="699" spans="1:8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row>
    <row r="700" spans="1:89"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row>
    <row r="701" spans="1:89"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row>
    <row r="702" spans="1:89"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row>
    <row r="703" spans="1:89"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row>
    <row r="704" spans="1:89"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row>
    <row r="705" spans="1:89"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row>
    <row r="706" spans="1:89"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row>
    <row r="707" spans="1:89"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row>
    <row r="708" spans="1:89"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row>
    <row r="709" spans="1:8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row>
    <row r="710" spans="1:89"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row>
    <row r="711" spans="1:89"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row>
    <row r="712" spans="1:89"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row>
    <row r="713" spans="1:89"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row>
    <row r="714" spans="1:89"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row>
    <row r="715" spans="1:89"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row>
    <row r="716" spans="1:89"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row>
    <row r="717" spans="1:89"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row>
    <row r="718" spans="1:89"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row>
    <row r="719" spans="1:8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row>
    <row r="720" spans="1:89"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row>
    <row r="721" spans="1:89"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row>
    <row r="722" spans="1:89"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row>
    <row r="723" spans="1:89"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row>
    <row r="724" spans="1:89"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row>
    <row r="725" spans="1:89"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row>
    <row r="726" spans="1:89"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row>
    <row r="727" spans="1:89"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row>
    <row r="728" spans="1:89"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row>
    <row r="729" spans="1:8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row>
    <row r="730" spans="1:89"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row>
    <row r="731" spans="1:89"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row>
    <row r="732" spans="1:89"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row>
    <row r="733" spans="1:89"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row>
    <row r="734" spans="1:89"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row>
    <row r="735" spans="1:89"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row>
    <row r="736" spans="1:89"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row>
    <row r="737" spans="1:89"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row>
    <row r="738" spans="1:89"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row>
    <row r="739" spans="1:8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row>
    <row r="740" spans="1:89"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row>
    <row r="741" spans="1:89"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row>
    <row r="742" spans="1:89"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row>
    <row r="743" spans="1:89"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row>
    <row r="744" spans="1:89"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row>
    <row r="745" spans="1:89"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row>
    <row r="746" spans="1:89"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row>
    <row r="747" spans="1:89"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row>
    <row r="748" spans="1:89"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row>
    <row r="749" spans="1:8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row>
    <row r="750" spans="1:89"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row>
    <row r="751" spans="1:89"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row>
    <row r="752" spans="1:89"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row>
    <row r="753" spans="1:89"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row>
    <row r="754" spans="1:89"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row>
    <row r="755" spans="1:89"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row>
    <row r="756" spans="1:89"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row>
    <row r="757" spans="1:89"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row>
    <row r="758" spans="1:89"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row>
    <row r="759" spans="1:8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row>
    <row r="760" spans="1:89"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row>
    <row r="761" spans="1:89"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row>
    <row r="762" spans="1:89"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row>
    <row r="763" spans="1:89"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row>
    <row r="764" spans="1:89"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row>
    <row r="765" spans="1:89"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row>
    <row r="766" spans="1:89"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row>
    <row r="767" spans="1:89"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row>
    <row r="768" spans="1:89"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row>
    <row r="769" spans="1:8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row>
    <row r="770" spans="1:89"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row>
    <row r="771" spans="1:89"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row>
    <row r="772" spans="1:89"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row>
    <row r="773" spans="1:89"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row>
    <row r="774" spans="1:89"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row>
    <row r="775" spans="1:89"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row>
    <row r="776" spans="1:89"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row>
    <row r="777" spans="1:89"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row>
    <row r="778" spans="1:89"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row>
    <row r="779" spans="1:8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row>
    <row r="780" spans="1:89"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row>
    <row r="781" spans="1:89"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row>
    <row r="782" spans="1:89"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row>
    <row r="783" spans="1:89"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row>
    <row r="784" spans="1:89"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row>
    <row r="785" spans="1:89"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row>
    <row r="786" spans="1:89"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row>
    <row r="787" spans="1:89"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row>
    <row r="788" spans="1:89"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row>
    <row r="789" spans="1: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row>
    <row r="790" spans="1:89"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row>
    <row r="791" spans="1:89"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row>
    <row r="792" spans="1:89"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row>
    <row r="793" spans="1:89"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row>
    <row r="794" spans="1:89"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row>
    <row r="795" spans="1:89"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row>
    <row r="796" spans="1:89"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row>
    <row r="797" spans="1:89"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row>
    <row r="798" spans="1:89"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row>
    <row r="799" spans="1:8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row>
    <row r="800" spans="1:89"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row>
    <row r="801" spans="1:89"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row>
    <row r="802" spans="1:89"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row>
    <row r="803" spans="1:89"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row>
    <row r="804" spans="1:89"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row>
    <row r="805" spans="1:89"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row>
    <row r="806" spans="1:89"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row>
    <row r="807" spans="1:89"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row>
    <row r="808" spans="1:89"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row>
    <row r="809" spans="1:8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row>
    <row r="810" spans="1:89"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row>
    <row r="811" spans="1:89"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row>
    <row r="812" spans="1:89"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row>
    <row r="813" spans="1:89"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row>
    <row r="814" spans="1:89"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row>
    <row r="815" spans="1:89"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row>
    <row r="816" spans="1:89"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row>
    <row r="817" spans="1:89"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row>
    <row r="818" spans="1:89"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row>
    <row r="819" spans="1:8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row>
    <row r="820" spans="1:89"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row>
    <row r="821" spans="1:89"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row>
    <row r="822" spans="1:89"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row>
    <row r="823" spans="1:89"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row>
    <row r="824" spans="1:89"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row>
    <row r="825" spans="1:89"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row>
    <row r="826" spans="1:89"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row>
    <row r="827" spans="1:89"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row>
    <row r="828" spans="1:89"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row>
    <row r="829" spans="1:8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row>
    <row r="830" spans="1:89"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row>
    <row r="831" spans="1:89"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row>
    <row r="832" spans="1:89"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row>
    <row r="833" spans="1:89"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row>
    <row r="834" spans="1:89"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row>
    <row r="835" spans="1:89"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row>
    <row r="836" spans="1:89"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row>
    <row r="837" spans="1:89"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row>
    <row r="838" spans="1:89"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row>
    <row r="839" spans="1:8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row>
    <row r="840" spans="1:89"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row>
    <row r="841" spans="1:89"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row>
    <row r="842" spans="1:89"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row>
    <row r="843" spans="1:89"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row>
    <row r="844" spans="1:89"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row>
    <row r="845" spans="1:89"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row>
    <row r="846" spans="1:89"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row>
    <row r="847" spans="1:89"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row>
    <row r="848" spans="1:89"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row>
    <row r="849" spans="1:8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row>
    <row r="850" spans="1:89"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row>
    <row r="851" spans="1:89"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row>
    <row r="852" spans="1:89"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row>
    <row r="853" spans="1:89"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row>
    <row r="854" spans="1:89"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row>
    <row r="855" spans="1:89"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row>
    <row r="856" spans="1:89"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row>
    <row r="857" spans="1:89"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row>
    <row r="858" spans="1:89"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row>
    <row r="859" spans="1:8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row>
    <row r="860" spans="1:89"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row>
    <row r="861" spans="1:89"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row>
    <row r="862" spans="1:89"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row>
    <row r="863" spans="1:89"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row>
    <row r="864" spans="1:89"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row>
    <row r="865" spans="1:89"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row>
    <row r="866" spans="1:89"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row>
    <row r="867" spans="1:89"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row>
    <row r="868" spans="1:89"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row>
    <row r="869" spans="1:8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row>
    <row r="870" spans="1:89"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row>
    <row r="871" spans="1:89"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row>
    <row r="872" spans="1:89"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row>
    <row r="873" spans="1:89"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row>
    <row r="874" spans="1:89"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row>
    <row r="875" spans="1:89"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row>
    <row r="876" spans="1:89"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row>
    <row r="877" spans="1:89"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row>
    <row r="878" spans="1:89"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row>
    <row r="879" spans="1:8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row>
    <row r="880" spans="1:89"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row>
    <row r="881" spans="1:89"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row>
    <row r="882" spans="1:89"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row>
    <row r="883" spans="1:89"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row>
    <row r="884" spans="1:89"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row>
    <row r="885" spans="1:89"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row>
    <row r="886" spans="1:89"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row>
    <row r="887" spans="1:89"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row>
    <row r="888" spans="1:89"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row>
    <row r="889" spans="1: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row>
    <row r="890" spans="1:89"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row>
    <row r="891" spans="1:89"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row>
    <row r="892" spans="1:89"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row>
    <row r="893" spans="1:89"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row>
    <row r="894" spans="1:89"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row>
    <row r="895" spans="1:89"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row>
    <row r="896" spans="1:89"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row>
    <row r="897" spans="1:89"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row>
    <row r="898" spans="1:89"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row>
    <row r="899" spans="1:8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row>
    <row r="900" spans="1:89"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row>
    <row r="901" spans="1:89"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row>
    <row r="902" spans="1:89"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row>
    <row r="903" spans="1:89"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row>
    <row r="904" spans="1:89"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row>
    <row r="905" spans="1:89"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row>
    <row r="906" spans="1:89"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row>
    <row r="907" spans="1:89"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row>
    <row r="908" spans="1:89"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row>
    <row r="909" spans="1:8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row>
    <row r="910" spans="1:89"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row>
    <row r="911" spans="1:89"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row>
    <row r="912" spans="1:89"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row>
    <row r="913" spans="1:89"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row>
    <row r="914" spans="1:89"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row>
    <row r="915" spans="1:89"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row>
    <row r="916" spans="1:89"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row>
    <row r="917" spans="1:89"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row>
    <row r="918" spans="1:89"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row>
    <row r="919" spans="1:8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row>
    <row r="920" spans="1:89"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row>
    <row r="921" spans="1:89"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row>
    <row r="922" spans="1:89"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row>
    <row r="923" spans="1:89"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row>
    <row r="924" spans="1:89"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row>
    <row r="925" spans="1:89"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row>
    <row r="926" spans="1:89"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row>
    <row r="927" spans="1:89"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row>
    <row r="928" spans="1:89"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row>
    <row r="929" spans="1:8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row>
    <row r="930" spans="1:89"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row>
    <row r="931" spans="1:89"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row>
    <row r="932" spans="1:89"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row>
    <row r="933" spans="1:89"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row>
    <row r="934" spans="1:89"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row>
    <row r="935" spans="1:89"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row>
    <row r="936" spans="1:89"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row>
    <row r="937" spans="1:89"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row>
    <row r="938" spans="1:89"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row>
    <row r="939" spans="1:8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row>
    <row r="940" spans="1:89"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row>
    <row r="941" spans="1:89"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row>
    <row r="942" spans="1:89"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row>
    <row r="943" spans="1:89"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row>
    <row r="944" spans="1:89"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row>
    <row r="945" spans="1:89"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row>
    <row r="946" spans="1:89"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row>
    <row r="947" spans="1:89"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row>
    <row r="948" spans="1:89"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row>
    <row r="949" spans="1:8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row>
    <row r="950" spans="1:89"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row>
    <row r="951" spans="1:89"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row>
    <row r="952" spans="1:89"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row>
    <row r="953" spans="1:89"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row>
    <row r="954" spans="1:89"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row>
    <row r="955" spans="1:89"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row>
    <row r="956" spans="1:89"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row>
    <row r="957" spans="1:89"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row>
    <row r="958" spans="1:89"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row>
    <row r="959" spans="1:8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row>
    <row r="960" spans="1:89"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row>
    <row r="961" spans="1:89"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row>
    <row r="962" spans="1:89"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row>
    <row r="963" spans="1:89"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row>
    <row r="964" spans="1:89"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row>
    <row r="965" spans="1:89"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row>
    <row r="966" spans="1:89"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row>
    <row r="967" spans="1:89"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row>
    <row r="968" spans="1:89"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row>
    <row r="969" spans="1:8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row>
    <row r="970" spans="1:89"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row>
    <row r="971" spans="1:89"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row>
    <row r="972" spans="1:89"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row>
    <row r="973" spans="1:89"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row>
    <row r="974" spans="1:89"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row>
    <row r="975" spans="1:89"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row>
    <row r="976" spans="1:89"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row>
    <row r="977" spans="1:89"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row>
    <row r="978" spans="1:89"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row>
    <row r="979" spans="1:8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row>
    <row r="980" spans="1:89"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row>
    <row r="981" spans="1:89"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row>
    <row r="982" spans="1:89"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row>
    <row r="983" spans="1:89"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row>
    <row r="984" spans="1:89"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row>
    <row r="985" spans="1:89"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row>
    <row r="986" spans="1:89"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row>
    <row r="987" spans="1:89"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row>
    <row r="988" spans="1:89"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row>
    <row r="989" spans="1: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row>
    <row r="990" spans="1:89"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row>
    <row r="991" spans="1:89"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row>
    <row r="992" spans="1:89"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row>
    <row r="993" spans="1:89"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row>
    <row r="994" spans="1:89"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row>
    <row r="995" spans="1:89"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row>
    <row r="996" spans="1:89"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row>
    <row r="997" spans="1:89"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row>
    <row r="998" spans="1:89"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row>
    <row r="999" spans="1:8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row>
  </sheetData>
  <mergeCells count="35">
    <mergeCell ref="F13:G13"/>
    <mergeCell ref="F56:G56"/>
    <mergeCell ref="F55:G55"/>
    <mergeCell ref="F27:G27"/>
    <mergeCell ref="F30:G30"/>
    <mergeCell ref="F28:G28"/>
    <mergeCell ref="F32:G32"/>
    <mergeCell ref="F33:G33"/>
    <mergeCell ref="F15:G15"/>
    <mergeCell ref="F19:G19"/>
    <mergeCell ref="F21:G21"/>
    <mergeCell ref="F23:G23"/>
    <mergeCell ref="F40:G40"/>
    <mergeCell ref="F10:G10"/>
    <mergeCell ref="F12:G12"/>
    <mergeCell ref="F11:G11"/>
    <mergeCell ref="D4:N4"/>
    <mergeCell ref="G8:J8"/>
    <mergeCell ref="F14:G14"/>
    <mergeCell ref="F51:G51"/>
    <mergeCell ref="F53:H53"/>
    <mergeCell ref="F57:G57"/>
    <mergeCell ref="F50:G50"/>
    <mergeCell ref="F44:G44"/>
    <mergeCell ref="F24:G24"/>
    <mergeCell ref="F38:G38"/>
    <mergeCell ref="F16:G16"/>
    <mergeCell ref="F17:G17"/>
    <mergeCell ref="F49:H49"/>
    <mergeCell ref="F45:H45"/>
    <mergeCell ref="F48:G48"/>
    <mergeCell ref="F25:G25"/>
    <mergeCell ref="F26:G26"/>
    <mergeCell ref="F36:G36"/>
    <mergeCell ref="F34:G34"/>
  </mergeCells>
  <conditionalFormatting sqref="I21">
    <cfRule type="cellIs" dxfId="1" priority="1" stopIfTrue="1" operator="equal">
      <formula>$U$13</formula>
    </cfRule>
  </conditionalFormatting>
  <conditionalFormatting sqref="H48">
    <cfRule type="cellIs" dxfId="0" priority="2" stopIfTrue="1" operator="greaterThan">
      <formula>0</formula>
    </cfRule>
  </conditionalFormatting>
  <printOptions horizontalCentered="1" verticalCentered="1"/>
  <pageMargins left="1.2598425196850394" right="0.78740157480314965" top="1.4566929133858268" bottom="0.43307086614173229" header="0" footer="0"/>
  <pageSetup paperSize="9"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BT1000"/>
  <sheetViews>
    <sheetView showGridLines="0" workbookViewId="0">
      <selection activeCell="I15" sqref="I15"/>
    </sheetView>
  </sheetViews>
  <sheetFormatPr baseColWidth="10" defaultColWidth="14.42578125" defaultRowHeight="15" customHeight="1"/>
  <cols>
    <col min="1" max="1" width="5.7109375" customWidth="1"/>
    <col min="2" max="2" width="3.7109375" customWidth="1"/>
    <col min="3" max="3" width="5" customWidth="1"/>
    <col min="4" max="4" width="15.28515625" customWidth="1"/>
    <col min="5" max="8" width="10.7109375" customWidth="1"/>
    <col min="9" max="9" width="63.85546875" customWidth="1"/>
    <col min="10" max="10" width="17.140625" customWidth="1"/>
    <col min="11" max="11" width="5" customWidth="1"/>
    <col min="12" max="13" width="3.7109375" customWidth="1"/>
    <col min="14" max="72" width="10.7109375" customWidth="1"/>
  </cols>
  <sheetData>
    <row r="1" spans="1:64" ht="12.75">
      <c r="A1" s="2"/>
      <c r="B1" s="4"/>
      <c r="C1" s="3"/>
      <c r="D1" s="3"/>
      <c r="E1" s="3"/>
      <c r="F1" s="3"/>
      <c r="G1" s="3"/>
      <c r="H1" s="3"/>
      <c r="I1" s="3"/>
      <c r="J1" s="3"/>
      <c r="K1" s="3"/>
      <c r="L1" s="4"/>
      <c r="M1" s="2"/>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3" customHeight="1">
      <c r="A2" s="2"/>
      <c r="B2" s="2"/>
      <c r="C2" s="350" t="s">
        <v>158</v>
      </c>
      <c r="D2" s="303"/>
      <c r="E2" s="303"/>
      <c r="F2" s="303"/>
      <c r="G2" s="303"/>
      <c r="H2" s="303"/>
      <c r="I2" s="303"/>
      <c r="J2" s="303"/>
      <c r="K2" s="303"/>
      <c r="L2" s="273"/>
      <c r="M2" s="273"/>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9.75" customHeight="1">
      <c r="A3" s="2"/>
      <c r="B3" s="2"/>
      <c r="C3" s="19"/>
      <c r="D3" s="274"/>
      <c r="E3" s="274"/>
      <c r="F3" s="274"/>
      <c r="G3" s="274"/>
      <c r="H3" s="274"/>
      <c r="I3" s="274"/>
      <c r="J3" s="274"/>
      <c r="K3" s="21"/>
      <c r="L3" s="2"/>
      <c r="M3" s="2"/>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4.75" customHeight="1">
      <c r="A4" s="2"/>
      <c r="B4" s="2"/>
      <c r="C4" s="275"/>
      <c r="D4" s="350" t="s">
        <v>159</v>
      </c>
      <c r="E4" s="303"/>
      <c r="F4" s="303"/>
      <c r="G4" s="303"/>
      <c r="H4" s="303"/>
      <c r="I4" s="303"/>
      <c r="J4" s="303"/>
      <c r="K4" s="276"/>
      <c r="L4" s="2"/>
      <c r="M4" s="2"/>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4" customHeight="1">
      <c r="A5" s="2"/>
      <c r="B5" s="2"/>
      <c r="C5" s="277"/>
      <c r="D5" s="20"/>
      <c r="E5" s="278"/>
      <c r="F5" s="20"/>
      <c r="G5" s="20"/>
      <c r="H5" s="20"/>
      <c r="I5" s="20"/>
      <c r="J5" s="20"/>
      <c r="K5" s="279"/>
      <c r="L5" s="2"/>
      <c r="M5" s="2"/>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18.75" customHeight="1">
      <c r="A6" s="2"/>
      <c r="B6" s="2"/>
      <c r="C6" s="277"/>
      <c r="D6" s="352" t="s">
        <v>160</v>
      </c>
      <c r="E6" s="312"/>
      <c r="F6" s="312"/>
      <c r="G6" s="312"/>
      <c r="H6" s="312"/>
      <c r="I6" s="312"/>
      <c r="J6" s="353"/>
      <c r="K6" s="279"/>
      <c r="L6" s="2"/>
      <c r="M6" s="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2.75" customHeight="1">
      <c r="A7" s="2"/>
      <c r="B7" s="2"/>
      <c r="C7" s="277"/>
      <c r="D7" s="280" t="s">
        <v>161</v>
      </c>
      <c r="E7" s="281"/>
      <c r="F7" s="121"/>
      <c r="G7" s="121"/>
      <c r="H7" s="121"/>
      <c r="I7" s="121"/>
      <c r="J7" s="121"/>
      <c r="K7" s="279"/>
      <c r="L7" s="2"/>
      <c r="M7" s="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9.75" customHeight="1">
      <c r="A8" s="2"/>
      <c r="B8" s="2"/>
      <c r="C8" s="277"/>
      <c r="D8" s="121"/>
      <c r="E8" s="281"/>
      <c r="F8" s="121"/>
      <c r="G8" s="121"/>
      <c r="H8" s="121"/>
      <c r="I8" s="121"/>
      <c r="J8" s="121"/>
      <c r="K8" s="279"/>
      <c r="L8" s="2"/>
      <c r="M8" s="2"/>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12.75" customHeight="1">
      <c r="A9" s="2"/>
      <c r="B9" s="2"/>
      <c r="C9" s="277"/>
      <c r="D9" s="282" t="s">
        <v>162</v>
      </c>
      <c r="E9" s="281"/>
      <c r="F9" s="121"/>
      <c r="G9" s="121"/>
      <c r="H9" s="121"/>
      <c r="I9" s="121"/>
      <c r="J9" s="121"/>
      <c r="K9" s="279"/>
      <c r="L9" s="2"/>
      <c r="M9" s="2"/>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8" customHeight="1">
      <c r="A10" s="2"/>
      <c r="B10" s="2"/>
      <c r="C10" s="277"/>
      <c r="D10" s="283" t="s">
        <v>163</v>
      </c>
      <c r="E10" s="281"/>
      <c r="F10" s="121"/>
      <c r="G10" s="121"/>
      <c r="H10" s="121"/>
      <c r="I10" s="121"/>
      <c r="J10" s="121"/>
      <c r="K10" s="279"/>
      <c r="L10" s="2"/>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ht="12.75" customHeight="1">
      <c r="A11" s="2"/>
      <c r="B11" s="2"/>
      <c r="C11" s="277"/>
      <c r="D11" s="284" t="s">
        <v>164</v>
      </c>
      <c r="E11" s="285"/>
      <c r="F11" s="121"/>
      <c r="G11" s="121"/>
      <c r="H11" s="121"/>
      <c r="I11" s="121"/>
      <c r="J11" s="121"/>
      <c r="K11" s="279"/>
      <c r="L11" s="2"/>
      <c r="M11" s="2"/>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2.75" customHeight="1">
      <c r="A12" s="2"/>
      <c r="B12" s="2"/>
      <c r="C12" s="277"/>
      <c r="D12" s="121" t="s">
        <v>165</v>
      </c>
      <c r="E12" s="121"/>
      <c r="F12" s="121"/>
      <c r="G12" s="121"/>
      <c r="H12" s="121"/>
      <c r="I12" s="121"/>
      <c r="J12" s="121"/>
      <c r="K12" s="279"/>
      <c r="L12" s="2"/>
      <c r="M12" s="2"/>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1:64" ht="12.75" customHeight="1">
      <c r="A13" s="2"/>
      <c r="B13" s="2"/>
      <c r="C13" s="277"/>
      <c r="D13" s="121" t="s">
        <v>166</v>
      </c>
      <c r="E13" s="121"/>
      <c r="F13" s="121"/>
      <c r="G13" s="121"/>
      <c r="H13" s="121"/>
      <c r="I13" s="121"/>
      <c r="J13" s="121"/>
      <c r="K13" s="279"/>
      <c r="L13" s="2"/>
      <c r="M13" s="2"/>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2.75" customHeight="1">
      <c r="A14" s="2"/>
      <c r="B14" s="2"/>
      <c r="C14" s="277"/>
      <c r="D14" s="121" t="s">
        <v>167</v>
      </c>
      <c r="E14" s="121"/>
      <c r="F14" s="121"/>
      <c r="G14" s="121"/>
      <c r="H14" s="121"/>
      <c r="I14" s="121"/>
      <c r="J14" s="121"/>
      <c r="K14" s="279"/>
      <c r="L14" s="2"/>
      <c r="M14" s="2"/>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2.75" customHeight="1">
      <c r="A15" s="2"/>
      <c r="B15" s="2"/>
      <c r="C15" s="277"/>
      <c r="D15" s="286"/>
      <c r="E15" s="121"/>
      <c r="F15" s="121"/>
      <c r="G15" s="121"/>
      <c r="H15" s="121"/>
      <c r="I15" s="121"/>
      <c r="J15" s="121"/>
      <c r="K15" s="279"/>
      <c r="L15" s="2"/>
      <c r="M15" s="2"/>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12.75" customHeight="1">
      <c r="A16" s="2"/>
      <c r="B16" s="2"/>
      <c r="C16" s="277"/>
      <c r="D16" s="287" t="s">
        <v>168</v>
      </c>
      <c r="E16" s="121"/>
      <c r="F16" s="121"/>
      <c r="G16" s="121"/>
      <c r="H16" s="121"/>
      <c r="I16" s="121"/>
      <c r="J16" s="121"/>
      <c r="K16" s="279"/>
      <c r="L16" s="2"/>
      <c r="M16" s="2"/>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1:64" ht="12.75" customHeight="1">
      <c r="A17" s="2"/>
      <c r="B17" s="2"/>
      <c r="C17" s="277"/>
      <c r="D17" s="121" t="s">
        <v>169</v>
      </c>
      <c r="E17" s="121"/>
      <c r="F17" s="121"/>
      <c r="G17" s="121"/>
      <c r="H17" s="121"/>
      <c r="I17" s="121"/>
      <c r="J17" s="121"/>
      <c r="K17" s="279"/>
      <c r="L17" s="2"/>
      <c r="M17" s="2"/>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ht="12.75" customHeight="1">
      <c r="A18" s="2"/>
      <c r="B18" s="2"/>
      <c r="C18" s="277"/>
      <c r="D18" s="121" t="s">
        <v>170</v>
      </c>
      <c r="E18" s="121"/>
      <c r="F18" s="121"/>
      <c r="G18" s="121"/>
      <c r="H18" s="121"/>
      <c r="I18" s="121"/>
      <c r="J18" s="121"/>
      <c r="K18" s="279"/>
      <c r="L18" s="2"/>
      <c r="M18" s="2"/>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ht="12.75" customHeight="1">
      <c r="A19" s="2"/>
      <c r="B19" s="2"/>
      <c r="C19" s="277"/>
      <c r="D19" s="121" t="s">
        <v>171</v>
      </c>
      <c r="E19" s="121"/>
      <c r="F19" s="121"/>
      <c r="G19" s="121"/>
      <c r="H19" s="121"/>
      <c r="I19" s="121"/>
      <c r="J19" s="121"/>
      <c r="K19" s="279"/>
      <c r="L19" s="2"/>
      <c r="M19" s="2"/>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1:64" ht="12.75" customHeight="1">
      <c r="A20" s="2"/>
      <c r="B20" s="2"/>
      <c r="C20" s="277"/>
      <c r="D20" s="121" t="s">
        <v>172</v>
      </c>
      <c r="E20" s="121"/>
      <c r="F20" s="121"/>
      <c r="G20" s="121"/>
      <c r="H20" s="121"/>
      <c r="I20" s="121"/>
      <c r="J20" s="121"/>
      <c r="K20" s="279"/>
      <c r="L20" s="2"/>
      <c r="M20" s="2"/>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1:64" ht="12.75" customHeight="1">
      <c r="A21" s="2"/>
      <c r="B21" s="2"/>
      <c r="C21" s="277"/>
      <c r="D21" s="288" t="s">
        <v>173</v>
      </c>
      <c r="E21" s="121"/>
      <c r="F21" s="121"/>
      <c r="G21" s="121"/>
      <c r="H21" s="121"/>
      <c r="I21" s="121"/>
      <c r="J21" s="121"/>
      <c r="K21" s="279"/>
      <c r="L21" s="2"/>
      <c r="M21" s="2"/>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ht="12.75" customHeight="1">
      <c r="A22" s="2"/>
      <c r="B22" s="2"/>
      <c r="C22" s="277"/>
      <c r="D22" s="121"/>
      <c r="E22" s="121"/>
      <c r="F22" s="121"/>
      <c r="G22" s="121"/>
      <c r="H22" s="121"/>
      <c r="I22" s="121"/>
      <c r="J22" s="121"/>
      <c r="K22" s="279"/>
      <c r="L22" s="2"/>
      <c r="M22" s="2"/>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2.75" customHeight="1">
      <c r="A23" s="2"/>
      <c r="B23" s="2"/>
      <c r="C23" s="277"/>
      <c r="D23" s="282" t="s">
        <v>174</v>
      </c>
      <c r="E23" s="121"/>
      <c r="F23" s="121"/>
      <c r="G23" s="121"/>
      <c r="H23" s="121"/>
      <c r="I23" s="121"/>
      <c r="J23" s="121"/>
      <c r="K23" s="279"/>
      <c r="L23" s="2"/>
      <c r="M23" s="2"/>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8" customHeight="1">
      <c r="A24" s="2"/>
      <c r="B24" s="2"/>
      <c r="C24" s="277"/>
      <c r="D24" s="289" t="s">
        <v>175</v>
      </c>
      <c r="E24" s="121"/>
      <c r="F24" s="121"/>
      <c r="G24" s="121"/>
      <c r="H24" s="121"/>
      <c r="I24" s="121"/>
      <c r="J24" s="121"/>
      <c r="K24" s="279"/>
      <c r="L24" s="2"/>
      <c r="M24" s="2"/>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12.75" customHeight="1">
      <c r="A25" s="2"/>
      <c r="B25" s="2"/>
      <c r="C25" s="277"/>
      <c r="D25" s="286" t="s">
        <v>176</v>
      </c>
      <c r="E25" s="121"/>
      <c r="F25" s="121"/>
      <c r="G25" s="121"/>
      <c r="H25" s="121"/>
      <c r="I25" s="121"/>
      <c r="J25" s="121"/>
      <c r="K25" s="279"/>
      <c r="L25" s="2"/>
      <c r="M25" s="2"/>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2.75" customHeight="1">
      <c r="A26" s="2"/>
      <c r="B26" s="2"/>
      <c r="C26" s="277"/>
      <c r="D26" s="286" t="s">
        <v>177</v>
      </c>
      <c r="E26" s="121"/>
      <c r="F26" s="121"/>
      <c r="G26" s="121"/>
      <c r="H26" s="121"/>
      <c r="I26" s="121"/>
      <c r="J26" s="121"/>
      <c r="K26" s="279"/>
      <c r="L26" s="2"/>
      <c r="M26" s="2"/>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ht="12.75" customHeight="1">
      <c r="A27" s="2"/>
      <c r="B27" s="2"/>
      <c r="C27" s="277"/>
      <c r="D27" s="286" t="s">
        <v>178</v>
      </c>
      <c r="E27" s="121"/>
      <c r="F27" s="121"/>
      <c r="G27" s="121"/>
      <c r="H27" s="121"/>
      <c r="I27" s="121"/>
      <c r="J27" s="121"/>
      <c r="K27" s="279"/>
      <c r="L27" s="2"/>
      <c r="M27" s="2"/>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1:64" ht="12.75" customHeight="1">
      <c r="A28" s="2"/>
      <c r="B28" s="2"/>
      <c r="C28" s="277"/>
      <c r="D28" s="286" t="s">
        <v>179</v>
      </c>
      <c r="E28" s="121"/>
      <c r="F28" s="121"/>
      <c r="G28" s="121"/>
      <c r="H28" s="121"/>
      <c r="I28" s="121"/>
      <c r="J28" s="121"/>
      <c r="K28" s="279"/>
      <c r="L28" s="2"/>
      <c r="M28" s="2"/>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ht="12.75" customHeight="1">
      <c r="A29" s="2"/>
      <c r="B29" s="2"/>
      <c r="C29" s="277"/>
      <c r="D29" s="286" t="s">
        <v>180</v>
      </c>
      <c r="E29" s="121"/>
      <c r="F29" s="121"/>
      <c r="G29" s="121"/>
      <c r="H29" s="121"/>
      <c r="I29" s="121"/>
      <c r="J29" s="121"/>
      <c r="K29" s="279"/>
      <c r="L29" s="2"/>
      <c r="M29" s="2"/>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ht="12.75" customHeight="1">
      <c r="A30" s="2"/>
      <c r="B30" s="2"/>
      <c r="C30" s="277"/>
      <c r="D30" s="121"/>
      <c r="E30" s="121"/>
      <c r="F30" s="121"/>
      <c r="G30" s="121"/>
      <c r="H30" s="121"/>
      <c r="I30" s="121"/>
      <c r="J30" s="121"/>
      <c r="K30" s="279"/>
      <c r="L30" s="2"/>
      <c r="M30" s="2"/>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ht="12.75" customHeight="1">
      <c r="A31" s="2"/>
      <c r="B31" s="2"/>
      <c r="C31" s="277"/>
      <c r="D31" s="282" t="s">
        <v>181</v>
      </c>
      <c r="E31" s="121"/>
      <c r="F31" s="121"/>
      <c r="G31" s="121"/>
      <c r="H31" s="121"/>
      <c r="I31" s="121"/>
      <c r="J31" s="121"/>
      <c r="K31" s="279"/>
      <c r="L31" s="2"/>
      <c r="M31" s="2"/>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ht="18" customHeight="1">
      <c r="A32" s="2"/>
      <c r="B32" s="2"/>
      <c r="C32" s="277"/>
      <c r="D32" s="289" t="s">
        <v>182</v>
      </c>
      <c r="E32" s="121"/>
      <c r="F32" s="121"/>
      <c r="G32" s="121"/>
      <c r="H32" s="121"/>
      <c r="I32" s="121"/>
      <c r="J32" s="121"/>
      <c r="K32" s="279"/>
      <c r="L32" s="2"/>
      <c r="M32" s="2"/>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72" ht="12.75" customHeight="1">
      <c r="A33" s="2"/>
      <c r="B33" s="2"/>
      <c r="C33" s="277"/>
      <c r="D33" s="121" t="s">
        <v>183</v>
      </c>
      <c r="E33" s="121"/>
      <c r="F33" s="121"/>
      <c r="G33" s="121"/>
      <c r="H33" s="121"/>
      <c r="I33" s="121"/>
      <c r="J33" s="121"/>
      <c r="K33" s="279"/>
      <c r="L33" s="2"/>
      <c r="M33" s="2"/>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72" ht="12.75" customHeight="1">
      <c r="A34" s="2"/>
      <c r="B34" s="2"/>
      <c r="C34" s="277"/>
      <c r="D34" s="121" t="s">
        <v>184</v>
      </c>
      <c r="E34" s="121"/>
      <c r="F34" s="121"/>
      <c r="G34" s="121"/>
      <c r="H34" s="121"/>
      <c r="I34" s="121"/>
      <c r="J34" s="121"/>
      <c r="K34" s="279"/>
      <c r="L34" s="2"/>
      <c r="M34" s="2"/>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72" ht="12.75" customHeight="1">
      <c r="A35" s="2"/>
      <c r="B35" s="2"/>
      <c r="C35" s="277"/>
      <c r="D35" s="121" t="s">
        <v>185</v>
      </c>
      <c r="E35" s="121"/>
      <c r="F35" s="121"/>
      <c r="G35" s="121"/>
      <c r="H35" s="121"/>
      <c r="I35" s="121"/>
      <c r="J35" s="121"/>
      <c r="K35" s="279"/>
      <c r="L35" s="2"/>
      <c r="M35" s="2"/>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72" ht="12.75" customHeight="1">
      <c r="A36" s="2"/>
      <c r="B36" s="2"/>
      <c r="C36" s="277"/>
      <c r="D36" s="121"/>
      <c r="E36" s="121"/>
      <c r="F36" s="121"/>
      <c r="G36" s="121"/>
      <c r="H36" s="121"/>
      <c r="I36" s="121"/>
      <c r="J36" s="121"/>
      <c r="K36" s="279"/>
      <c r="L36" s="2"/>
      <c r="M36" s="2"/>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72" ht="12.75" customHeight="1">
      <c r="A37" s="2"/>
      <c r="B37" s="2"/>
      <c r="C37" s="277"/>
      <c r="D37" s="290" t="s">
        <v>186</v>
      </c>
      <c r="E37" s="121"/>
      <c r="F37" s="121"/>
      <c r="G37" s="121"/>
      <c r="H37" s="121"/>
      <c r="I37" s="121"/>
      <c r="J37" s="121"/>
      <c r="K37" s="279"/>
      <c r="L37" s="2"/>
      <c r="M37" s="2"/>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72" ht="12.75" customHeight="1">
      <c r="A38" s="2"/>
      <c r="B38" s="2"/>
      <c r="C38" s="277"/>
      <c r="D38" s="280" t="s">
        <v>187</v>
      </c>
      <c r="E38" s="121"/>
      <c r="F38" s="121"/>
      <c r="G38" s="121"/>
      <c r="H38" s="121"/>
      <c r="I38" s="121"/>
      <c r="J38" s="121"/>
      <c r="K38" s="279"/>
      <c r="L38" s="2"/>
      <c r="M38" s="2"/>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72" ht="12.75">
      <c r="A39" s="2"/>
      <c r="B39" s="2"/>
      <c r="C39" s="291"/>
      <c r="D39" s="292"/>
      <c r="E39" s="292"/>
      <c r="F39" s="292"/>
      <c r="G39" s="292"/>
      <c r="H39" s="292"/>
      <c r="I39" s="292"/>
      <c r="J39" s="292"/>
      <c r="K39" s="293"/>
      <c r="L39" s="2"/>
      <c r="M39" s="2"/>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72" ht="12.75">
      <c r="A40" s="2"/>
      <c r="B40" s="2"/>
      <c r="C40" s="3"/>
      <c r="D40" s="3"/>
      <c r="E40" s="3"/>
      <c r="F40" s="3"/>
      <c r="G40" s="3"/>
      <c r="H40" s="3"/>
      <c r="I40" s="3"/>
      <c r="J40" s="3"/>
      <c r="K40" s="3"/>
      <c r="L40" s="2"/>
      <c r="M40" s="2"/>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72" ht="12.75" customHeight="1">
      <c r="A41" s="2"/>
      <c r="B41" s="2"/>
      <c r="C41" s="294"/>
      <c r="D41" s="2"/>
      <c r="E41" s="2"/>
      <c r="F41" s="2"/>
      <c r="G41" s="2"/>
      <c r="H41" s="2"/>
      <c r="I41" s="2"/>
      <c r="J41" s="2"/>
      <c r="K41" s="2"/>
      <c r="L41" s="2"/>
      <c r="M41" s="2"/>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72" ht="15.75" customHeight="1">
      <c r="A42" s="2"/>
      <c r="B42" s="2"/>
      <c r="C42" s="2"/>
      <c r="D42" s="2"/>
      <c r="E42" s="2"/>
      <c r="F42" s="2"/>
      <c r="G42" s="2"/>
      <c r="H42" s="2"/>
      <c r="I42" s="2"/>
      <c r="J42" s="2"/>
      <c r="K42" s="2"/>
      <c r="L42" s="2"/>
      <c r="M42" s="2"/>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72" ht="12.75" customHeight="1">
      <c r="A43" s="2"/>
      <c r="B43" s="2"/>
      <c r="C43" s="2"/>
      <c r="D43" s="2"/>
      <c r="E43" s="2"/>
      <c r="F43" s="2"/>
      <c r="G43" s="2"/>
      <c r="H43" s="2"/>
      <c r="I43" s="2"/>
      <c r="J43" s="2"/>
      <c r="K43" s="2"/>
      <c r="L43" s="2"/>
      <c r="M43" s="2"/>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72" ht="12.75" customHeight="1">
      <c r="A44" s="2"/>
      <c r="B44" s="2"/>
      <c r="C44" s="295"/>
      <c r="D44" s="2"/>
      <c r="E44" s="2"/>
      <c r="F44" s="2"/>
      <c r="G44" s="2"/>
      <c r="H44" s="2"/>
      <c r="I44" s="2"/>
      <c r="J44" s="351"/>
      <c r="K44" s="303"/>
      <c r="L44" s="303"/>
      <c r="M44" s="2"/>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72" ht="12.75" customHeight="1">
      <c r="A45" s="2"/>
      <c r="B45" s="2"/>
      <c r="C45" s="2"/>
      <c r="D45" s="2"/>
      <c r="E45" s="2"/>
      <c r="F45" s="2"/>
      <c r="G45" s="2"/>
      <c r="H45" s="2"/>
      <c r="I45" s="2"/>
      <c r="J45" s="2"/>
      <c r="K45" s="2"/>
      <c r="L45" s="2"/>
      <c r="M45" s="2"/>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72" ht="12.75" customHeight="1">
      <c r="A46" s="2"/>
      <c r="B46" s="2"/>
      <c r="C46" s="2"/>
      <c r="D46" s="2"/>
      <c r="E46" s="2"/>
      <c r="F46" s="2"/>
      <c r="G46" s="2"/>
      <c r="H46" s="2"/>
      <c r="I46" s="2"/>
      <c r="J46" s="2"/>
      <c r="K46" s="2"/>
      <c r="L46" s="2"/>
      <c r="M46" s="2"/>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row>
    <row r="47" spans="1:72" ht="12.75" customHeight="1">
      <c r="A47" s="2"/>
      <c r="B47" s="2"/>
      <c r="C47" s="2"/>
      <c r="D47" s="2"/>
      <c r="E47" s="2"/>
      <c r="F47" s="2"/>
      <c r="G47" s="2"/>
      <c r="H47" s="2"/>
      <c r="I47" s="2"/>
      <c r="J47" s="2"/>
      <c r="K47" s="2"/>
      <c r="L47" s="2"/>
      <c r="M47" s="2"/>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row>
    <row r="48" spans="1:72" ht="12.75" customHeight="1">
      <c r="A48" s="2"/>
      <c r="B48" s="2"/>
      <c r="C48" s="2"/>
      <c r="D48" s="2"/>
      <c r="E48" s="2"/>
      <c r="F48" s="2"/>
      <c r="G48" s="2"/>
      <c r="H48" s="2"/>
      <c r="I48" s="2"/>
      <c r="J48" s="2"/>
      <c r="K48" s="2"/>
      <c r="L48" s="2"/>
      <c r="M48" s="2"/>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row>
    <row r="49" spans="1:72" ht="12.75" customHeight="1">
      <c r="A49" s="2"/>
      <c r="B49" s="2"/>
      <c r="C49" s="2"/>
      <c r="D49" s="2"/>
      <c r="E49" s="2"/>
      <c r="F49" s="2"/>
      <c r="G49" s="2"/>
      <c r="H49" s="2"/>
      <c r="I49" s="2"/>
      <c r="J49" s="2"/>
      <c r="K49" s="2"/>
      <c r="L49" s="2"/>
      <c r="M49" s="2"/>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row>
    <row r="50" spans="1:72" ht="12.75" customHeight="1">
      <c r="A50" s="2"/>
      <c r="B50" s="2"/>
      <c r="C50" s="2"/>
      <c r="D50" s="2"/>
      <c r="E50" s="2"/>
      <c r="F50" s="2"/>
      <c r="G50" s="2"/>
      <c r="H50" s="2"/>
      <c r="I50" s="2"/>
      <c r="J50" s="2"/>
      <c r="K50" s="2"/>
      <c r="L50" s="2"/>
      <c r="M50" s="2"/>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row>
    <row r="51" spans="1:72" ht="12.75" customHeight="1">
      <c r="A51" s="2"/>
      <c r="B51" s="2"/>
      <c r="C51" s="2"/>
      <c r="D51" s="2"/>
      <c r="E51" s="2"/>
      <c r="F51" s="2"/>
      <c r="G51" s="2"/>
      <c r="H51" s="2"/>
      <c r="I51" s="2"/>
      <c r="J51" s="2"/>
      <c r="K51" s="2"/>
      <c r="L51" s="2"/>
      <c r="M51" s="2"/>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row>
    <row r="52" spans="1:72" ht="12.75" customHeight="1">
      <c r="A52" s="2"/>
      <c r="B52" s="2"/>
      <c r="C52" s="2"/>
      <c r="D52" s="2"/>
      <c r="E52" s="2"/>
      <c r="F52" s="2"/>
      <c r="G52" s="2"/>
      <c r="H52" s="2"/>
      <c r="I52" s="2"/>
      <c r="J52" s="2"/>
      <c r="K52" s="2"/>
      <c r="L52" s="2"/>
      <c r="M52" s="2"/>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row>
    <row r="53" spans="1:72" ht="12.75" customHeight="1">
      <c r="A53" s="2"/>
      <c r="B53" s="2"/>
      <c r="C53" s="2"/>
      <c r="D53" s="2"/>
      <c r="E53" s="2"/>
      <c r="F53" s="2"/>
      <c r="G53" s="2"/>
      <c r="H53" s="2"/>
      <c r="I53" s="2"/>
      <c r="J53" s="2"/>
      <c r="K53" s="2"/>
      <c r="L53" s="2"/>
      <c r="M53" s="2"/>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ht="12.75" customHeight="1">
      <c r="A54" s="2"/>
      <c r="B54" s="2"/>
      <c r="C54" s="2"/>
      <c r="D54" s="2"/>
      <c r="E54" s="2"/>
      <c r="F54" s="2"/>
      <c r="G54" s="2"/>
      <c r="H54" s="2"/>
      <c r="I54" s="2"/>
      <c r="J54" s="2"/>
      <c r="K54" s="2"/>
      <c r="L54" s="2"/>
      <c r="M54" s="2"/>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row r="55" spans="1:72"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72"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1:72"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row>
    <row r="58" spans="1:72"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row>
    <row r="59" spans="1:72"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row>
    <row r="60" spans="1:72"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1:72"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row>
    <row r="63" spans="1:72"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row>
    <row r="65" spans="1:72"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row>
    <row r="66" spans="1:72"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row>
    <row r="67" spans="1:72"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1:72"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1:72"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1:72"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1:72"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1: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row>
    <row r="73" spans="1:72"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1:72"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1:72"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1:72"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1:72"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1:72"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1:72"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1:72"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1:72"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1:7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1:72"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1:72"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1:72"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1:72"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1:72"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1:72"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1:72"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1:72"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1:72"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1:7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row r="93" spans="1:72"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row>
    <row r="94" spans="1:72"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row>
    <row r="95" spans="1:72"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row>
    <row r="96" spans="1:72"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row>
    <row r="97" spans="1:72"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row>
    <row r="98" spans="1:72"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row>
    <row r="99" spans="1:72"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row>
    <row r="100" spans="1:72"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row>
    <row r="101" spans="1:72"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row>
    <row r="102" spans="1:7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row>
    <row r="103" spans="1:72"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row>
    <row r="104" spans="1:72"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row>
    <row r="105" spans="1:72"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row>
    <row r="106" spans="1:72"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row>
    <row r="107" spans="1:72"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row>
    <row r="108" spans="1:72"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row>
    <row r="109" spans="1:72"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row>
    <row r="110" spans="1:72"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1:72"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7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row>
    <row r="113" spans="1:72"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row>
    <row r="114" spans="1:72"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row>
    <row r="115" spans="1:72"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row>
    <row r="116" spans="1:72"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row>
    <row r="117" spans="1:72"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row>
    <row r="118" spans="1:72"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72"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72"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72"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7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72"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72"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72"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72"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72"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72"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72"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72"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row>
    <row r="131" spans="1:72"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row>
    <row r="132" spans="1:7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row>
    <row r="133" spans="1:72"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row>
    <row r="134" spans="1:72"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row>
    <row r="135" spans="1:72"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row>
    <row r="136" spans="1:72"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row>
    <row r="137" spans="1:72"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row>
    <row r="138" spans="1:72"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row>
    <row r="139" spans="1:72"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row>
    <row r="140" spans="1:72"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row>
    <row r="141" spans="1:72"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72"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1:72"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1:72"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1:72"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1:72"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1:72"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0" spans="1:72"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row>
    <row r="151" spans="1:72"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row>
    <row r="152" spans="1:7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row>
    <row r="153" spans="1:72"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row>
    <row r="154" spans="1:72"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row>
    <row r="155" spans="1:72"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row>
    <row r="156" spans="1:72"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row>
    <row r="157" spans="1:72"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row>
    <row r="158" spans="1:72"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row>
    <row r="159" spans="1:72"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row>
    <row r="160" spans="1:72"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row>
    <row r="163" spans="1:72"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row>
    <row r="164" spans="1:72"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row>
    <row r="165" spans="1:72"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row>
    <row r="172" spans="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row>
    <row r="173" spans="1:72"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row>
    <row r="174" spans="1:72"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row>
    <row r="175" spans="1:72"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row>
    <row r="176" spans="1:72"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row>
    <row r="177" spans="1:72"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row>
    <row r="178" spans="1:72"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row>
    <row r="179" spans="1:72"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row>
    <row r="180" spans="1:72"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row>
    <row r="181" spans="1:72"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row>
    <row r="182" spans="1:7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row>
    <row r="183" spans="1:72"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row>
    <row r="184" spans="1:72"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row>
    <row r="185" spans="1:72"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row>
    <row r="186" spans="1:72"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row>
    <row r="187" spans="1:72"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row>
    <row r="189" spans="1:72"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row>
    <row r="190" spans="1:72"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row>
    <row r="191" spans="1:72"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row>
    <row r="192" spans="1:7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row>
    <row r="193" spans="1:72"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row>
    <row r="194" spans="1:72"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row>
    <row r="195" spans="1:72"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row>
    <row r="196" spans="1:72"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row>
    <row r="197" spans="1:72"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row>
    <row r="198" spans="1:72"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row>
    <row r="199" spans="1:72"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row>
    <row r="200" spans="1:72"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row>
    <row r="201" spans="1:72"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row>
    <row r="202" spans="1:7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row>
    <row r="203" spans="1:72"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row>
    <row r="204" spans="1:72"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row>
    <row r="205" spans="1:72"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row>
    <row r="206" spans="1:72"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row>
    <row r="207" spans="1:72"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row>
    <row r="208" spans="1:72"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row>
    <row r="209" spans="1:72"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row>
    <row r="210" spans="1:72"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row>
    <row r="211" spans="1:72"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row>
    <row r="212" spans="1:7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row>
    <row r="213" spans="1:72"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row>
    <row r="214" spans="1:72"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row>
    <row r="215" spans="1:72"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row>
    <row r="216" spans="1:72"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row>
    <row r="217" spans="1:72"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row>
    <row r="218" spans="1:72"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row>
    <row r="219" spans="1:72"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row>
    <row r="220" spans="1:72"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row>
    <row r="221" spans="1:72"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row>
    <row r="222" spans="1:7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row>
    <row r="223" spans="1:72"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row>
    <row r="224" spans="1:72"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row>
    <row r="225" spans="1:72"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row>
    <row r="226" spans="1:72"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row>
    <row r="227" spans="1:72"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row>
    <row r="228" spans="1:72"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row>
    <row r="229" spans="1:72"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row>
    <row r="230" spans="1:72"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row>
    <row r="231" spans="1:72"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row>
    <row r="232" spans="1:7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row>
    <row r="233" spans="1:72"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row>
    <row r="234" spans="1:72"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row>
    <row r="235" spans="1:72"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row>
    <row r="236" spans="1:72"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72"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72"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72" ht="12.75" customHeight="1"/>
    <row r="240" spans="1:7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
    <mergeCell ref="C2:K2"/>
    <mergeCell ref="J44:L44"/>
    <mergeCell ref="D4:J4"/>
    <mergeCell ref="D6:J6"/>
  </mergeCells>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INI</vt:lpstr>
      <vt:lpstr>1</vt:lpstr>
      <vt:lpstr>SANDBOX</vt:lpstr>
      <vt:lpstr>2</vt:lpstr>
      <vt:lpstr>3</vt:lpstr>
      <vt:lpstr>4</vt:lpstr>
      <vt:lpstr>TPA</vt:lpstr>
      <vt:lpstr>ARRIBAcuatro</vt:lpstr>
      <vt:lpstr>arribaDOS</vt:lpstr>
      <vt:lpstr>arribaTRES</vt:lpstr>
      <vt:lpstr>arribaUNO</vt:lpstr>
      <vt:lpstr>MARGENbruto</vt:lpstr>
      <vt:lpstr>MARGENBRUTOSERV</vt:lpstr>
      <vt:lpstr>margenSobrePCompra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Alba Zamora Gonell</cp:lastModifiedBy>
  <dcterms:modified xsi:type="dcterms:W3CDTF">2018-07-04T11:04:16Z</dcterms:modified>
</cp:coreProperties>
</file>